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10935"/>
  </bookViews>
  <sheets>
    <sheet name="Лист1 (3)" sheetId="5" r:id="rId1"/>
    <sheet name="Лист1 (2)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6" i="5" l="1"/>
  <c r="H129" i="5"/>
  <c r="G129" i="5"/>
  <c r="H135" i="5" l="1"/>
  <c r="H13" i="5"/>
  <c r="G77" i="5" l="1"/>
  <c r="F77" i="5"/>
  <c r="H98" i="5"/>
  <c r="G47" i="5" l="1"/>
  <c r="F47" i="5"/>
  <c r="G66" i="5"/>
  <c r="F66" i="5"/>
  <c r="H70" i="5"/>
  <c r="H73" i="5"/>
  <c r="H97" i="5"/>
  <c r="F117" i="5"/>
  <c r="F107" i="5"/>
  <c r="F101" i="5"/>
  <c r="F99" i="5"/>
  <c r="F56" i="5"/>
  <c r="F35" i="5"/>
  <c r="F25" i="5"/>
  <c r="F21" i="5"/>
  <c r="F15" i="5"/>
  <c r="F8" i="5" s="1"/>
  <c r="F20" i="5" l="1"/>
  <c r="G117" i="5"/>
  <c r="H122" i="5"/>
  <c r="H62" i="5"/>
  <c r="H76" i="5" l="1"/>
  <c r="F138" i="5"/>
  <c r="F136" i="5"/>
  <c r="F129" i="5"/>
  <c r="F124" i="5"/>
  <c r="F106" i="5" s="1"/>
  <c r="E138" i="5"/>
  <c r="E136" i="5"/>
  <c r="E129" i="5"/>
  <c r="E124" i="5"/>
  <c r="E117" i="5"/>
  <c r="E107" i="5"/>
  <c r="E101" i="5"/>
  <c r="E99" i="5"/>
  <c r="E77" i="5"/>
  <c r="E66" i="5" s="1"/>
  <c r="E56" i="5"/>
  <c r="E47" i="5"/>
  <c r="E35" i="5"/>
  <c r="E25" i="5"/>
  <c r="E21" i="5"/>
  <c r="E15" i="5"/>
  <c r="E8" i="5" s="1"/>
  <c r="E106" i="5" l="1"/>
  <c r="E20" i="5"/>
  <c r="E7" i="5" l="1"/>
  <c r="F7" i="5"/>
  <c r="H128" i="5"/>
  <c r="G124" i="5"/>
  <c r="G138" i="5"/>
  <c r="H127" i="5" l="1"/>
  <c r="H126" i="5"/>
  <c r="H125" i="5"/>
  <c r="H145" i="5"/>
  <c r="H146" i="5"/>
  <c r="H148" i="5"/>
  <c r="H147" i="5"/>
  <c r="H144" i="5"/>
  <c r="H143" i="5"/>
  <c r="H142" i="5"/>
  <c r="H141" i="5"/>
  <c r="H140" i="5"/>
  <c r="H138" i="5" s="1"/>
  <c r="H137" i="5"/>
  <c r="H136" i="5" s="1"/>
  <c r="H134" i="5"/>
  <c r="H133" i="5"/>
  <c r="H132" i="5"/>
  <c r="H131" i="5"/>
  <c r="H130" i="5"/>
  <c r="H121" i="5"/>
  <c r="H120" i="5"/>
  <c r="H119" i="5"/>
  <c r="H118" i="5"/>
  <c r="H116" i="5"/>
  <c r="H115" i="5"/>
  <c r="H114" i="5"/>
  <c r="H113" i="5"/>
  <c r="H112" i="5"/>
  <c r="H111" i="5"/>
  <c r="H110" i="5"/>
  <c r="H109" i="5"/>
  <c r="H108" i="5"/>
  <c r="H105" i="5"/>
  <c r="H104" i="5"/>
  <c r="H103" i="5"/>
  <c r="H102" i="5"/>
  <c r="H100" i="5"/>
  <c r="H96" i="5"/>
  <c r="H95" i="5"/>
  <c r="H94" i="5"/>
  <c r="H93" i="5"/>
  <c r="H92" i="5"/>
  <c r="H91" i="5"/>
  <c r="H90" i="5"/>
  <c r="H89" i="5"/>
  <c r="H88" i="5"/>
  <c r="H87" i="5"/>
  <c r="H86" i="5"/>
  <c r="H85" i="5"/>
  <c r="H84" i="5"/>
  <c r="H83" i="5"/>
  <c r="H82" i="5"/>
  <c r="H81" i="5"/>
  <c r="H80" i="5"/>
  <c r="H79" i="5"/>
  <c r="H78" i="5"/>
  <c r="H75" i="5"/>
  <c r="H74" i="5"/>
  <c r="H72" i="5"/>
  <c r="H71" i="5"/>
  <c r="H69" i="5"/>
  <c r="H68" i="5"/>
  <c r="H67" i="5"/>
  <c r="H65" i="5"/>
  <c r="H64" i="5"/>
  <c r="H63" i="5"/>
  <c r="H61" i="5"/>
  <c r="H60" i="5"/>
  <c r="H59" i="5"/>
  <c r="H58" i="5"/>
  <c r="H57" i="5"/>
  <c r="H55" i="5"/>
  <c r="H54" i="5"/>
  <c r="H53" i="5"/>
  <c r="H52" i="5"/>
  <c r="H51" i="5"/>
  <c r="H50" i="5"/>
  <c r="H49" i="5"/>
  <c r="H48" i="5"/>
  <c r="H46" i="5"/>
  <c r="H45" i="5"/>
  <c r="H44" i="5"/>
  <c r="H43" i="5"/>
  <c r="H42" i="5"/>
  <c r="H41" i="5"/>
  <c r="H40" i="5"/>
  <c r="H39" i="5"/>
  <c r="H38" i="5"/>
  <c r="H37" i="5"/>
  <c r="H36" i="5"/>
  <c r="H33" i="5"/>
  <c r="H32" i="5"/>
  <c r="H31" i="5"/>
  <c r="H30" i="5"/>
  <c r="H29" i="5"/>
  <c r="H28" i="5"/>
  <c r="H27" i="5"/>
  <c r="H26" i="5"/>
  <c r="H19" i="5"/>
  <c r="H18" i="5"/>
  <c r="H17" i="5"/>
  <c r="H16" i="5"/>
  <c r="H12" i="5"/>
  <c r="H14" i="5"/>
  <c r="H11" i="5"/>
  <c r="G107" i="5"/>
  <c r="H107" i="5" s="1"/>
  <c r="G101" i="5"/>
  <c r="G99" i="5"/>
  <c r="G56" i="5"/>
  <c r="G35" i="5"/>
  <c r="G25" i="5"/>
  <c r="G21" i="5"/>
  <c r="G15" i="5"/>
  <c r="G8" i="5" s="1"/>
  <c r="H47" i="5" l="1"/>
  <c r="H117" i="5"/>
  <c r="H77" i="5"/>
  <c r="H124" i="5"/>
  <c r="H66" i="5"/>
  <c r="G106" i="5"/>
  <c r="H106" i="5" s="1"/>
  <c r="G20" i="5"/>
  <c r="G7" i="5" l="1"/>
  <c r="D138" i="5"/>
  <c r="D136" i="5"/>
  <c r="D130" i="5"/>
  <c r="D129" i="5" s="1"/>
  <c r="D117" i="5"/>
  <c r="D107" i="5"/>
  <c r="D101" i="5"/>
  <c r="D99" i="5"/>
  <c r="D77" i="5"/>
  <c r="D66" i="5" s="1"/>
  <c r="D56" i="5"/>
  <c r="D47" i="5"/>
  <c r="D35" i="5"/>
  <c r="D25" i="5"/>
  <c r="D21" i="5"/>
  <c r="D15" i="5"/>
  <c r="D8" i="5" s="1"/>
  <c r="D106" i="5" l="1"/>
  <c r="D20" i="5"/>
  <c r="D7" i="5" l="1"/>
  <c r="B56" i="5"/>
  <c r="C56" i="5"/>
  <c r="H56" i="5"/>
  <c r="C124" i="5" l="1"/>
  <c r="B124" i="5"/>
  <c r="C138" i="5" l="1"/>
  <c r="B138" i="5"/>
  <c r="C101" i="5" l="1"/>
  <c r="H101" i="5"/>
  <c r="B101" i="5"/>
  <c r="C35" i="5"/>
  <c r="H35" i="5"/>
  <c r="B35" i="5"/>
  <c r="C77" i="5"/>
  <c r="C66" i="5" s="1"/>
  <c r="B77" i="5"/>
  <c r="B66" i="5" s="1"/>
  <c r="C107" i="5" l="1"/>
  <c r="B107" i="5"/>
  <c r="C21" i="5" l="1"/>
  <c r="H21" i="5"/>
  <c r="B21" i="5"/>
  <c r="C117" i="5" l="1"/>
  <c r="B117" i="5"/>
  <c r="B47" i="5" l="1"/>
  <c r="C47" i="5"/>
  <c r="C15" i="5"/>
  <c r="H15" i="5"/>
  <c r="H8" i="5" s="1"/>
  <c r="C8" i="5"/>
  <c r="C25" i="5"/>
  <c r="H25" i="5"/>
  <c r="H20" i="5" s="1"/>
  <c r="C20" i="5" l="1"/>
  <c r="C129" i="5"/>
  <c r="B129" i="5"/>
  <c r="C136" i="5"/>
  <c r="C106" i="5"/>
  <c r="B106" i="5"/>
  <c r="H99" i="5" l="1"/>
  <c r="H7" i="5" s="1"/>
  <c r="C99" i="5"/>
  <c r="C7" i="5" s="1"/>
  <c r="B99" i="5"/>
  <c r="B25" i="5"/>
  <c r="B20" i="5" s="1"/>
  <c r="B15" i="5"/>
  <c r="B8" i="5" s="1"/>
  <c r="B7" i="5" l="1"/>
  <c r="F102" i="2"/>
  <c r="E102" i="2"/>
  <c r="D102" i="2"/>
  <c r="C102" i="2"/>
  <c r="B102" i="2"/>
  <c r="F98" i="2"/>
  <c r="E98" i="2"/>
  <c r="D98" i="2"/>
  <c r="C98" i="2"/>
  <c r="F96" i="2"/>
  <c r="E96" i="2"/>
  <c r="D96" i="2"/>
  <c r="C96" i="2"/>
  <c r="F93" i="2"/>
  <c r="E93" i="2"/>
  <c r="D93" i="2"/>
  <c r="C93" i="2"/>
  <c r="F87" i="2"/>
  <c r="F85" i="2" s="1"/>
  <c r="E87" i="2"/>
  <c r="E85" i="2" s="1"/>
  <c r="D87" i="2"/>
  <c r="C87" i="2"/>
  <c r="C85" i="2" s="1"/>
  <c r="B87" i="2"/>
  <c r="B85" i="2" s="1"/>
  <c r="D85" i="2"/>
  <c r="F80" i="2"/>
  <c r="E80" i="2"/>
  <c r="D80" i="2"/>
  <c r="C80" i="2"/>
  <c r="B80" i="2"/>
  <c r="F78" i="2"/>
  <c r="E78" i="2"/>
  <c r="D78" i="2"/>
  <c r="C78" i="2"/>
  <c r="B78" i="2"/>
  <c r="F61" i="2"/>
  <c r="F58" i="2" s="1"/>
  <c r="E61" i="2"/>
  <c r="E58" i="2" s="1"/>
  <c r="D61" i="2"/>
  <c r="C61" i="2"/>
  <c r="C58" i="2" s="1"/>
  <c r="B61" i="2"/>
  <c r="B58" i="2" s="1"/>
  <c r="D58" i="2"/>
  <c r="F50" i="2"/>
  <c r="E50" i="2"/>
  <c r="D50" i="2"/>
  <c r="C50" i="2"/>
  <c r="B50" i="2"/>
  <c r="F42" i="2"/>
  <c r="E42" i="2"/>
  <c r="D42" i="2"/>
  <c r="C42" i="2"/>
  <c r="B42" i="2"/>
  <c r="F30" i="2"/>
  <c r="E30" i="2"/>
  <c r="D30" i="2"/>
  <c r="C30" i="2"/>
  <c r="B30" i="2"/>
  <c r="F24" i="2"/>
  <c r="E24" i="2"/>
  <c r="D24" i="2"/>
  <c r="C24" i="2"/>
  <c r="C23" i="2" s="1"/>
  <c r="B24" i="2"/>
  <c r="E23" i="2"/>
  <c r="F17" i="2"/>
  <c r="F11" i="2" s="1"/>
  <c r="E17" i="2"/>
  <c r="D17" i="2"/>
  <c r="D11" i="2" s="1"/>
  <c r="C17" i="2"/>
  <c r="B17" i="2"/>
  <c r="B11" i="2" s="1"/>
  <c r="E11" i="2"/>
  <c r="C11" i="2"/>
  <c r="B10" i="2" l="1"/>
  <c r="E10" i="2"/>
  <c r="B23" i="2"/>
  <c r="D23" i="2"/>
  <c r="D10" i="2" s="1"/>
  <c r="F23" i="2"/>
  <c r="F10" i="2" s="1"/>
  <c r="C10" i="2"/>
</calcChain>
</file>

<file path=xl/sharedStrings.xml><?xml version="1.0" encoding="utf-8"?>
<sst xmlns="http://schemas.openxmlformats.org/spreadsheetml/2006/main" count="277" uniqueCount="207">
  <si>
    <t>Найменування заходу</t>
  </si>
  <si>
    <t>Фінансування на 2022 рік</t>
  </si>
  <si>
    <t>(грн.)</t>
  </si>
  <si>
    <t>Фінансування на 2023 рік</t>
  </si>
  <si>
    <t>Фінансування на 2024 рік</t>
  </si>
  <si>
    <t>Фінансування на 2025 рік</t>
  </si>
  <si>
    <t>Всього по Програмі</t>
  </si>
  <si>
    <t>Зовнішне освітлення</t>
  </si>
  <si>
    <t>"Технічне переоснащення (відновлення елементів благоустрою)зовнішнього освітлення вул.Водяна, вул.Грибоєдова, вул.Дорожна, частини вул. Маліновського, частини вул. Шевченка в смт. Новомиколаївка Верхньодніпровського району Дніпропетровської</t>
  </si>
  <si>
    <t>Технічне переоснащення (відновлення елементів благоустрою) зовнішнього освітлення вул.Жуківка, вул. Зарічна в с.Заріччя Верхньодніпровського району Дніпропетровської області</t>
  </si>
  <si>
    <t>«Реконструкція зовнішнього освітлення пр. Шевченка, м. Верхньодніпровськ»</t>
  </si>
  <si>
    <t>«Реконструкція зовнішнього освітлення вул. Титова,   м. Верхньодніпровськ»</t>
  </si>
  <si>
    <t>Встановлення центральної шафи управління зовнішнім освітлення в населених пунктах територіальної громади</t>
  </si>
  <si>
    <t>Заходи з обслуговування зовнішнього освітлення</t>
  </si>
  <si>
    <t>Оплата за спожиту електричну енергію вуличним освітленням</t>
  </si>
  <si>
    <t xml:space="preserve">Утримання та поточний ремонт мереж вуличного освітлення міста </t>
  </si>
  <si>
    <t>Виготовлення та встановлення ліхтарів</t>
  </si>
  <si>
    <t xml:space="preserve">Забезпечення функціонування мереж зовнішнього освітлення  в населених пунктах територіальної громади </t>
  </si>
  <si>
    <t>Вулично – дорожня мережа</t>
  </si>
  <si>
    <t>Поточний ремонт доріг</t>
  </si>
  <si>
    <t>Поточний ремонт доріг на території смт. Дніпровське</t>
  </si>
  <si>
    <t>Поточний ремонт доріг на території смт. Новомиколаївка</t>
  </si>
  <si>
    <t>Поточний ремонт доріг на території                   с.Мишурин Ріг, с.Ганнівка, с.Пушкарівка</t>
  </si>
  <si>
    <t xml:space="preserve">Поточний ремонт доріг на території         громади          </t>
  </si>
  <si>
    <t>Заходи з благоустрою вулично- дорожної мережі</t>
  </si>
  <si>
    <t>Поточний ремонт  дощоприймальних колодязів та зливової каналізації</t>
  </si>
  <si>
    <t>Закупівля протиожеледних матеріалів</t>
  </si>
  <si>
    <t xml:space="preserve">Розмежування проїзної частини </t>
  </si>
  <si>
    <t xml:space="preserve">Придбання дорожніх знаків </t>
  </si>
  <si>
    <t>Аварійні роботи з термінового усунення ситуацій, які загрожують безпечному руху</t>
  </si>
  <si>
    <t>Поточний ремонт автобусних зупинок</t>
  </si>
  <si>
    <t>Ремонт техніки задіяної в заходах з благоустрою вулично –дорожньої мережі</t>
  </si>
  <si>
    <t>Придбання матеріалів для утримання доріг, тощо</t>
  </si>
  <si>
    <t>Придбання ПММ</t>
  </si>
  <si>
    <t>Заробітна плата робітників на виконання заходів з благоустрою вулично-дорожньої мережі</t>
  </si>
  <si>
    <t>Послуги сторонніх організацій</t>
  </si>
  <si>
    <t>Санітарна очистка міста</t>
  </si>
  <si>
    <t>Ліквідація стихійних сміттєзвалищ</t>
  </si>
  <si>
    <t>Утримання зелених насаджень (санітарна обрізка зелених насаджень)</t>
  </si>
  <si>
    <t xml:space="preserve">Покіс трави </t>
  </si>
  <si>
    <t>Утримання квітників</t>
  </si>
  <si>
    <t>Утримання  громадських вбиралень та біотуалетів</t>
  </si>
  <si>
    <t>Кладовища</t>
  </si>
  <si>
    <t>Утримання кладовищ в чистоті, в т.ч. закритих</t>
  </si>
  <si>
    <t>Послуги з догляду доглядачами за закритими кладовищами та діючим кладовищем</t>
  </si>
  <si>
    <t>Відшкодування витрат за спожиту на кладовищі воду</t>
  </si>
  <si>
    <t>Облаштування місць для накопичування сміття на кладовищі</t>
  </si>
  <si>
    <t>Доставка тіл до СМЕ</t>
  </si>
  <si>
    <t>Доставка тіл та поховання померлих від СМЕ</t>
  </si>
  <si>
    <t>Благоустрій</t>
  </si>
  <si>
    <t>«Реконструкція центральної частини  проспекту Шевченка, м. Верхньодніпровськ, Дніпропетровської області»</t>
  </si>
  <si>
    <t>Придбання та встановлення адресних покажчиків</t>
  </si>
  <si>
    <t>Заходи з благоустрою</t>
  </si>
  <si>
    <t>Придбання квітів для озеленення міста</t>
  </si>
  <si>
    <t>Поточний ремонт об’єктів благоустрою</t>
  </si>
  <si>
    <t>Заходи по лікуванню дерев</t>
  </si>
  <si>
    <t xml:space="preserve">Поточний ремонт пам’ятників 15(шт.) </t>
  </si>
  <si>
    <t>Придбання лавочок 6 (шт)</t>
  </si>
  <si>
    <t>Придбання урн 50 шт.</t>
  </si>
  <si>
    <t xml:space="preserve">Утримання парків, скверів </t>
  </si>
  <si>
    <t>Придбання піску для дитячих майданчиків</t>
  </si>
  <si>
    <t>Утримання пляжу в чистоті (вивіз ТПВ-5, водопостачання, обрізка дерев та кущів, щоденне прибирання території)</t>
  </si>
  <si>
    <t xml:space="preserve">Придбання піску для пляжу </t>
  </si>
  <si>
    <t>Лабораторні дослідження води і піску на пляжі</t>
  </si>
  <si>
    <t>Утримання фонтанів міста в чистоті  (санітарна очистка )</t>
  </si>
  <si>
    <t>Поточний ремонт фонтанів міста</t>
  </si>
  <si>
    <t>Вартість води для фонтану</t>
  </si>
  <si>
    <t>Послуги з попередження та ліквідації надзвичайних ситуацій</t>
  </si>
  <si>
    <t>Безпритульні  тварини</t>
  </si>
  <si>
    <t xml:space="preserve">Заходи, які пов’язані з вирішенням питань з безпритульними тваринами </t>
  </si>
  <si>
    <t>Теплопостачання</t>
  </si>
  <si>
    <t>Реконструкція зовнішньої мережі теплопостачання та теплової схеми котельні КП « Верхньодніпровська ЦМЛ» ВМР» по вул.Гагаріна,16 в м.Верхньодніпровськ</t>
  </si>
  <si>
    <t>Реконструкція зовнішньої мережі теплопостачання та ІТП в КЗ «Дніпровська СЗШБ І-ІІІ ступенів» ВМР» у смт. Дніпровськ по вул. Шкільна,7</t>
  </si>
  <si>
    <t>Реконструкція зовнішньої мережі теплопостачання та ІТП в КЗ «Ганнівський НВК» ВМР у с.Ганнівка по вул.Янцева,59а</t>
  </si>
  <si>
    <t>Реконструкція зовнішньої мережі теплопостачання та ІТП в КЗ «Верхньодніпровська середня загальноосвітня школа №2 І-ІІІ ступенів» ВМР у м.Верхньодніпровськ по вул. Київська,28</t>
  </si>
  <si>
    <t>Заміна водопровідних мереж із заміною засувної арматури смт. Дніпровське</t>
  </si>
  <si>
    <t>Поточний ремонт з частковою заміною каналізаційних мереж по вул. Шкільній, вул. Центральній, смт. Дніпровське</t>
  </si>
  <si>
    <t>Поточний ремонт водопровідно- каналізаційних колодязів з придбанням люків</t>
  </si>
  <si>
    <t>КП «Господар»ВМР»</t>
  </si>
  <si>
    <t>« Капітальний ремонт водопровідної мережі по вул. Ілляшевської в с. Пушкарівка»</t>
  </si>
  <si>
    <t>«Реконструкція резервуару технічної води на території КП «Господар» ВМР»</t>
  </si>
  <si>
    <t>Капітальний ремонт покрівлі нежитлової будівлі за адресою: пл. Поля,2</t>
  </si>
  <si>
    <t>Ремонт житлового фонду ОСББ, співфінансування</t>
  </si>
  <si>
    <t xml:space="preserve">«Реконструкція мережі каналізації від житлового будинку по вул.Тітова,14 в м.Верхньодніпровськ Дніпропетровської області» </t>
  </si>
  <si>
    <t xml:space="preserve">Придбання комунальної техніки </t>
  </si>
  <si>
    <t>Дорожньо- комбінована машина АТ-МДК-8 (зима:піско/соле-розкидальне обладнання, відвал поворотний, літо: поливо мийне, щіточне обладнання)на базі самоскиду МАЗ-55500С3</t>
  </si>
  <si>
    <t xml:space="preserve"> Ричажно-телескопічний автопідйомник SOCAGE A314(13,7м),на базі шасі NDC B22R33 </t>
  </si>
  <si>
    <t>Сміттєвоз з заднім завантаженням АТ-4021,(9м3) на базі шасі DAYUN CGC з поворотним відвалом</t>
  </si>
  <si>
    <t>Автогрейдер XCMG  GR135 в комплекті з переднім відвалом та розпушувачем</t>
  </si>
  <si>
    <t>Машина для обрізки дерев по узбіччям</t>
  </si>
  <si>
    <t xml:space="preserve">Екскаватор-навантажувач ЕП-Ф-П-01 </t>
  </si>
  <si>
    <t>Поточний ремонт доріг на території м. Верхньодніпровськ</t>
  </si>
  <si>
    <t>Додаток 1</t>
  </si>
  <si>
    <t>до Програми</t>
  </si>
  <si>
    <t>(розділ VI)</t>
  </si>
  <si>
    <r>
      <t xml:space="preserve">   </t>
    </r>
    <r>
      <rPr>
        <b/>
        <sz val="12"/>
        <color theme="1"/>
        <rFont val="Times New Roman"/>
        <family val="1"/>
        <charset val="204"/>
      </rPr>
      <t>Ремонт комунального майна</t>
    </r>
  </si>
  <si>
    <r>
      <t xml:space="preserve">«Капітальний ремонт (підсилення огороджувальних конструкцій та відновлення елементів благоустрою) житлового будинку за адресою:вул.Сапеляка Владики,2 м.Верхньодніпровськ Дніпропетровської області» </t>
    </r>
    <r>
      <rPr>
        <sz val="12"/>
        <color theme="1"/>
        <rFont val="Times New Roman"/>
        <family val="1"/>
        <charset val="204"/>
      </rPr>
      <t>(ОСББ «Єдність 3»)</t>
    </r>
  </si>
  <si>
    <t>Придбання контейнерів</t>
  </si>
  <si>
    <t>КП «Водоканал «ВМР»</t>
  </si>
  <si>
    <t xml:space="preserve">Машина каналопромивочнаКО - 503КП - 9 </t>
  </si>
  <si>
    <t xml:space="preserve"> Ричажно-телескопічний автопідйомник SOCAGE DA324(24м), на базі шасі на шасси DAYUN CGC1100</t>
  </si>
  <si>
    <t>Фінансування на 2021 рік</t>
  </si>
  <si>
    <t>Фінансування «Програми поховання померлих безрідних та не відомих громадян на кладовищі»</t>
  </si>
  <si>
    <t>КП "Дніпровський теплотранс"ВМР"</t>
  </si>
  <si>
    <t>КП " ВУВКГ" ДОР"</t>
  </si>
  <si>
    <t>Підтримка комунальних підприємств</t>
  </si>
  <si>
    <t>Інша діяльність в сфері житлово-комунального господарства</t>
  </si>
  <si>
    <t>Сміттєвоз з системою змінних кузовів портального типу АТ-4024, на базі шасі DAYUN CGC -1120 з  відвалом для прибирання снігу та кузовом портальним(7м3)</t>
  </si>
  <si>
    <t>Підтримка створених ОСББ</t>
  </si>
  <si>
    <t xml:space="preserve">Колісний тракторБЕЛАРУС 82.1( МТЗ-82,1)(4х4) в комплекті з косаркою укосів каналів з ріжучим апаратом  33АП.К.-78М.14.00.000 АМКОДОР,з щіткою МК-4,відвалом ВУМ-2,5М та навантажувачем тракторним НТ-1200 в комплекті з ковшем щелепним 0,8 м3 </t>
  </si>
  <si>
    <t xml:space="preserve"> Програми розвитку житлово-комунального господарства, благоустрою та інфраструктури</t>
  </si>
  <si>
    <t>Перелік завдань і заходів</t>
  </si>
  <si>
    <t>на 2021-2025роки</t>
  </si>
  <si>
    <t xml:space="preserve">Поточний ремонт тратуарів </t>
  </si>
  <si>
    <t>Відновлення асфальтового покриття на прибудинкових територіях</t>
  </si>
  <si>
    <t>засувки  Ду80-1ш.т, Ду100-10шт.,Ду150-4шт.,Ду200-4шт.</t>
  </si>
  <si>
    <t>насос Speroni SG25-1,5 -2 шт.</t>
  </si>
  <si>
    <t>клапан редукційний Ду100-3шт.</t>
  </si>
  <si>
    <t>матеріали для проведення ремонту водопровідних мереж</t>
  </si>
  <si>
    <t>КП "Вднжитлокомсервіс"ВМР"</t>
  </si>
  <si>
    <t xml:space="preserve"> в т. ч. матеріали для проведення ремонту водопровідних мереж</t>
  </si>
  <si>
    <t>«Реконструкція резервуару технічної води на території с. Пушкарівка</t>
  </si>
  <si>
    <t>Поточний ремонт покрівлі нежитлової будівлі за адресою: вул.Шкільна,9,смт. Дніпровське</t>
  </si>
  <si>
    <t>Поточний ремонт покрівлі нежитлової будівлі за адресою: пл. О.Поля,8, м. Верхньодніпровськ</t>
  </si>
  <si>
    <t>Поточний ремонт покрівлі нежитлової будівлі за адресою: вул. Дніпровська,31, м. Верхньодніпровськ</t>
  </si>
  <si>
    <t>І. Зовнішне освітлення</t>
  </si>
  <si>
    <t xml:space="preserve">Оплата за спожиту електричну енергію </t>
  </si>
  <si>
    <t xml:space="preserve">ІІІ. Санітарна очистка  </t>
  </si>
  <si>
    <t>ІІ. Обслуговування вулично – дорожньої  мережі</t>
  </si>
  <si>
    <t xml:space="preserve">«Поточний ремонт об’єкту благоустрою «Майданчик для паркування транспортних засобів по вул. Дніпровській від                                пр. Шевченка до вул. Поля у м. Верхньодніпровськ» </t>
  </si>
  <si>
    <t xml:space="preserve">"Поточний ремонт об’єкту благоустрою «Тротуару по вул. Дніпровській від пр. Шевченка до вул. Поля у                                                          м. Верхньодніпровськ» </t>
  </si>
  <si>
    <t>ІV. Кладовища</t>
  </si>
  <si>
    <t>V. Благоустрій</t>
  </si>
  <si>
    <t>VI. Безпритульні  тварини</t>
  </si>
  <si>
    <t>VII. Теплопостачання</t>
  </si>
  <si>
    <t>VIII. Підтримка комунальних підприємств</t>
  </si>
  <si>
    <t>Х. Ремонт житлового фонду ОСББ, співфінансування</t>
  </si>
  <si>
    <t xml:space="preserve">ХІ. Придбання комунальної техніки </t>
  </si>
  <si>
    <t>ХІІ. Інша діяльність в сфері житлово-комунального господарства</t>
  </si>
  <si>
    <t>IХ. Ремонт комунального майна</t>
  </si>
  <si>
    <t>Капітальний ремонт доріг</t>
  </si>
  <si>
    <t>Капітальний ремонт доріг по пров. Весняний</t>
  </si>
  <si>
    <t>Капітальний ремонт доріг вул. Вишневої</t>
  </si>
  <si>
    <t>Капітальний ремонт доріг вул. Антонова</t>
  </si>
  <si>
    <t>Організація та проведення оплачуваних  громадських робіт</t>
  </si>
  <si>
    <t>Організація та проведення суспільно корисних робіт</t>
  </si>
  <si>
    <t>Поточний ремонт доріг на території с.Мишурин Ріг, с.Ганнівка, с.Пушкарівка</t>
  </si>
  <si>
    <t xml:space="preserve">ХІІІ. Внески до статутного капіталу субєктів господарювання </t>
  </si>
  <si>
    <t>Інша техніка</t>
  </si>
  <si>
    <t>Поповнення статутного капіталу КП "Вднжитлокомсервіс"ВМР"</t>
  </si>
  <si>
    <t>Ремонт пішохідних доріжок</t>
  </si>
  <si>
    <t>Придбання мотокос</t>
  </si>
  <si>
    <t>"Придбання ігрового обладнання, як елемента благоустрою та послуги з благоустрою ремонту покриття ігрового майданчика</t>
  </si>
  <si>
    <t xml:space="preserve">Машина каналопромивочна КО - 503КП - 9 </t>
  </si>
  <si>
    <t>Ексковатор- навантажувач JCB 3CX SITEMASTER</t>
  </si>
  <si>
    <t xml:space="preserve">Поточний ремонт доріг на території громади          </t>
  </si>
  <si>
    <t>2023 зі змінами</t>
  </si>
  <si>
    <t>Придбання лав</t>
  </si>
  <si>
    <t>Придбання зупинок на території старостинських округів</t>
  </si>
  <si>
    <t xml:space="preserve">Заміна застарілого та енергоємного насосного агрегату СД450/95 на Головній каналізаційній станції (ГКНС) продуктивністю 450 м3/год, потужністю 250 кВт, висотою підйому 95 метрів на Насосний агрегат NM-VX 100-250, потужністю 110 кВт, висотою підйому до 105 метрів та пристрій керування одним трифазним насосом SPERONISMART-1SS-110.0 (плавний пуск). </t>
  </si>
  <si>
    <t>Послуги сторонніх організацій ( виконання робіт на території старостинських округів прочищення каналів водовідведення та інші.)</t>
  </si>
  <si>
    <t xml:space="preserve">в т.ч. труби поліетеленові </t>
  </si>
  <si>
    <t>насосний агрегат СМ125/80</t>
  </si>
  <si>
    <t xml:space="preserve">гідранти </t>
  </si>
  <si>
    <t>Утримання та поточний ремонт мереж вуличного освітлення</t>
  </si>
  <si>
    <t>Дорожня розмітка</t>
  </si>
  <si>
    <t>Роботи з термінового усунення ситуацій, які загрожують безпечному руху</t>
  </si>
  <si>
    <t>Придбання кущів квітів для озеленення міста</t>
  </si>
  <si>
    <t xml:space="preserve">Поточний ремонт пам’ятників </t>
  </si>
  <si>
    <t xml:space="preserve">Придбання урн </t>
  </si>
  <si>
    <t>Реконструкція обєкту благоустрою "Дошка пошани" під Меморіал на честь загиблих захисників та захисниць України ( виготовлення ПКД)</t>
  </si>
  <si>
    <t>Придбання модульного санвузлу</t>
  </si>
  <si>
    <t>ХІV. Послуги громадського автомобільного транспорту</t>
  </si>
  <si>
    <t>2025 зі змінами</t>
  </si>
  <si>
    <t>відхілення</t>
  </si>
  <si>
    <t xml:space="preserve"> та інфраструктури на 2021-2025 роки  у 2025 році</t>
  </si>
  <si>
    <t>Забезпечення функціонування підприємства ( фінансова підтримка)</t>
  </si>
  <si>
    <t>Вартість води для фонтану, бювету</t>
  </si>
  <si>
    <t>Автогрейдер в комплекті з переднім відвалом та розпушувачем</t>
  </si>
  <si>
    <t xml:space="preserve">Зміни, що вносяться до переліку завдань і заходів Програми розвитку житлово-комунального господарства, благоустрою </t>
  </si>
  <si>
    <t xml:space="preserve"> Ричажно-телескопічний автопідйомник (24м), на базі шасі  DAYUN CGC1100</t>
  </si>
  <si>
    <t>2024 зі змінами</t>
  </si>
  <si>
    <t xml:space="preserve"> Заробітна плата робітників на виконання заходів з благоустрою (обслуговування зовнішнього освітлення), ЄСВ  та інше</t>
  </si>
  <si>
    <t>Заробітна плата робітників на виконання заходів з благоустрою (вулично-дорожньої мережі), ЄСВ та інше</t>
  </si>
  <si>
    <t xml:space="preserve"> Заробітна плата робітників на виконання заходів з благоустрою (догляд за закритими  та діючим кладовищем), ЄСВ  та інше</t>
  </si>
  <si>
    <t>Заробітна плата робітників на виконання заходів з благоустрою (ліквідація стихійних сміттєзвалищ)</t>
  </si>
  <si>
    <t>Заробітна плата робітників на виконання заходів з благоустрою (утримання зелених насаджень (санітарна обрізка зелених насаджень)</t>
  </si>
  <si>
    <t>Заробітна плата робітників на виконання заходів з благоустрою (косіння трави)</t>
  </si>
  <si>
    <t>Заробітна плата робітників на виконання заходів з благоустрою (Утримання  громадських вбиралень та біотуалетів)</t>
  </si>
  <si>
    <t>Заробітна плата робітників на виконання заходів з благоустрою (Утримання фонтанів міста в чистоті  (санітарна очистка )</t>
  </si>
  <si>
    <t>ХІ. Придбання джерел резервного живлення (генератори)</t>
  </si>
  <si>
    <t xml:space="preserve">Начальник Управління
житлово- комунального господарства та капітального будівництва Верхньодніпровської міської ради                                                                                                             Сергій ГОЛИК
</t>
  </si>
  <si>
    <t>Поточний ремонт "Алеї Слави" (поточний ремонт покриття на центральному кладовищі  м.Верхньодніпровськ, вул. Кам’янська, 101-К вздовж «Алеї Слави»)</t>
  </si>
  <si>
    <t xml:space="preserve">Придбання ігрового обладнання </t>
  </si>
  <si>
    <t>прочистка каналізаційних мереж</t>
  </si>
  <si>
    <t>Заробітна плата робітників на виконання заходів з благоустрою , ЄСВ  та інше</t>
  </si>
  <si>
    <t>Придбання та встановлення намогильної споруди</t>
  </si>
  <si>
    <t>Послуги з інвентарізації та паспортизації зелених насаджень</t>
  </si>
  <si>
    <t>Обладнання Алеї Слави сел. Дніпровське</t>
  </si>
  <si>
    <t xml:space="preserve">Поточний ремонт доріг м. Верхньодніпровськ        </t>
  </si>
  <si>
    <t xml:space="preserve">Розширення зони паркування транспортних засобів по вул.Авраменка у м. Верхньодніпровськ» </t>
  </si>
  <si>
    <t xml:space="preserve"> </t>
  </si>
  <si>
    <t>Поточний ремонт мереж водопостачання та водовідведення смт. Дніпровське</t>
  </si>
  <si>
    <t>Придбання предметів та матеріалів</t>
  </si>
  <si>
    <t>Ремонт житлового фонду</t>
  </si>
  <si>
    <t>Поточний ремонт стін нежитлової будівлі за адресою: вул. Дніпровська,31, м. Верхньодніпровськ</t>
  </si>
  <si>
    <t>Монтаж лінії зовнішнього освітлення в сел. Новомиколаївка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</si>
</sst>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3" fillId="0" borderId="0" xfId="0" applyFont="1" applyAlignment="1">
      <alignment horizontal="justify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justify" vertical="center" wrapText="1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2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2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2" fontId="6" fillId="0" borderId="1" xfId="0" applyNumberFormat="1" applyFont="1" applyBorder="1" applyAlignment="1">
      <alignment horizontal="center" wrapText="1"/>
    </xf>
    <xf numFmtId="2" fontId="0" fillId="0" borderId="0" xfId="0" applyNumberFormat="1"/>
    <xf numFmtId="0" fontId="6" fillId="0" borderId="0" xfId="0" applyFont="1"/>
    <xf numFmtId="0" fontId="5" fillId="0" borderId="1" xfId="0" applyFont="1" applyBorder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wrapText="1"/>
    </xf>
    <xf numFmtId="2" fontId="5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0" fillId="0" borderId="0" xfId="0" applyFont="1"/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Border="1"/>
    <xf numFmtId="0" fontId="5" fillId="2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0" fontId="2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2" fontId="4" fillId="2" borderId="1" xfId="0" applyNumberFormat="1" applyFont="1" applyFill="1" applyBorder="1" applyAlignment="1">
      <alignment horizontal="center" vertical="center"/>
    </xf>
    <xf numFmtId="2" fontId="1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/>
    </xf>
    <xf numFmtId="2" fontId="13" fillId="2" borderId="1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2" fontId="2" fillId="2" borderId="3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2" fontId="2" fillId="2" borderId="4" xfId="0" applyNumberFormat="1" applyFont="1" applyFill="1" applyBorder="1" applyAlignment="1">
      <alignment horizontal="center" vertical="center"/>
    </xf>
    <xf numFmtId="0" fontId="14" fillId="0" borderId="1" xfId="0" applyFont="1" applyBorder="1"/>
    <xf numFmtId="2" fontId="13" fillId="2" borderId="1" xfId="0" applyNumberFormat="1" applyFont="1" applyFill="1" applyBorder="1" applyAlignment="1">
      <alignment horizontal="center"/>
    </xf>
    <xf numFmtId="0" fontId="5" fillId="0" borderId="1" xfId="0" applyFont="1" applyBorder="1"/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top" wrapText="1"/>
    </xf>
    <xf numFmtId="2" fontId="13" fillId="2" borderId="1" xfId="0" applyNumberFormat="1" applyFont="1" applyFill="1" applyBorder="1"/>
    <xf numFmtId="2" fontId="4" fillId="2" borderId="1" xfId="0" applyNumberFormat="1" applyFont="1" applyFill="1" applyBorder="1"/>
    <xf numFmtId="0" fontId="0" fillId="2" borderId="1" xfId="0" applyFill="1" applyBorder="1"/>
    <xf numFmtId="2" fontId="2" fillId="2" borderId="4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/>
    <xf numFmtId="2" fontId="2" fillId="2" borderId="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8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3"/>
  <sheetViews>
    <sheetView tabSelected="1" zoomScale="110" zoomScaleNormal="110" workbookViewId="0">
      <selection activeCell="I10" sqref="I10"/>
    </sheetView>
  </sheetViews>
  <sheetFormatPr defaultRowHeight="15" x14ac:dyDescent="0.25"/>
  <cols>
    <col min="1" max="1" width="66.42578125" customWidth="1"/>
    <col min="2" max="2" width="18" customWidth="1"/>
    <col min="3" max="5" width="17.7109375" customWidth="1"/>
    <col min="6" max="6" width="17.7109375" style="23" customWidth="1"/>
    <col min="7" max="7" width="15.7109375" customWidth="1"/>
    <col min="8" max="8" width="17.7109375" customWidth="1"/>
    <col min="9" max="9" width="12.5703125" bestFit="1" customWidth="1"/>
  </cols>
  <sheetData>
    <row r="1" spans="1:9" ht="18.75" x14ac:dyDescent="0.3">
      <c r="A1" s="82" t="s">
        <v>179</v>
      </c>
      <c r="B1" s="82"/>
      <c r="C1" s="82"/>
      <c r="D1" s="82"/>
      <c r="E1" s="82"/>
      <c r="F1" s="82"/>
      <c r="G1" s="82"/>
      <c r="H1" s="82"/>
    </row>
    <row r="2" spans="1:9" ht="18.75" x14ac:dyDescent="0.25">
      <c r="A2" s="83" t="s">
        <v>175</v>
      </c>
      <c r="B2" s="83"/>
      <c r="C2" s="83"/>
      <c r="D2" s="83"/>
      <c r="E2" s="83"/>
      <c r="F2" s="83"/>
      <c r="G2" s="83"/>
      <c r="H2" s="83"/>
    </row>
    <row r="3" spans="1:9" ht="32.25" customHeight="1" x14ac:dyDescent="0.25">
      <c r="A3" s="81" t="s">
        <v>0</v>
      </c>
      <c r="B3" s="38" t="s">
        <v>101</v>
      </c>
      <c r="C3" s="38" t="s">
        <v>1</v>
      </c>
      <c r="D3" s="2" t="s">
        <v>156</v>
      </c>
      <c r="E3" s="2" t="s">
        <v>181</v>
      </c>
      <c r="F3" s="84" t="s">
        <v>5</v>
      </c>
      <c r="G3" s="84"/>
      <c r="H3" s="85"/>
    </row>
    <row r="4" spans="1:9" ht="12" customHeight="1" x14ac:dyDescent="0.25">
      <c r="A4" s="81"/>
      <c r="B4" s="2"/>
      <c r="C4" s="2"/>
      <c r="F4" s="46">
        <v>2025</v>
      </c>
      <c r="G4" s="2" t="s">
        <v>173</v>
      </c>
      <c r="H4" s="38" t="s">
        <v>174</v>
      </c>
    </row>
    <row r="5" spans="1:9" ht="15.75" x14ac:dyDescent="0.25">
      <c r="A5" s="57"/>
      <c r="B5" s="2" t="s">
        <v>2</v>
      </c>
      <c r="C5" s="2" t="s">
        <v>2</v>
      </c>
      <c r="D5" s="2" t="s">
        <v>2</v>
      </c>
      <c r="E5" s="2" t="s">
        <v>2</v>
      </c>
      <c r="F5" s="47" t="s">
        <v>2</v>
      </c>
      <c r="G5" s="2" t="s">
        <v>2</v>
      </c>
      <c r="H5" s="2" t="s">
        <v>2</v>
      </c>
    </row>
    <row r="6" spans="1:9" ht="15.75" x14ac:dyDescent="0.25">
      <c r="A6" s="38">
        <v>1</v>
      </c>
      <c r="B6" s="38">
        <v>2</v>
      </c>
      <c r="C6" s="2">
        <v>3</v>
      </c>
      <c r="D6" s="58">
        <v>4</v>
      </c>
      <c r="E6" s="2">
        <v>5</v>
      </c>
      <c r="F6" s="47">
        <v>6</v>
      </c>
      <c r="G6" s="58">
        <v>7</v>
      </c>
      <c r="H6" s="38">
        <v>8</v>
      </c>
    </row>
    <row r="7" spans="1:9" ht="18" customHeight="1" x14ac:dyDescent="0.25">
      <c r="A7" s="3" t="s">
        <v>6</v>
      </c>
      <c r="B7" s="4">
        <f>B8+B20+B47+B56+B66+B99+B101+B106+B129+B136+B138+B145+B146</f>
        <v>9417834.0600000005</v>
      </c>
      <c r="C7" s="4">
        <f>C8+C20+C47+C56+C66+C99+C101+C106+C129+C136+C138+C145+C146</f>
        <v>30825405</v>
      </c>
      <c r="D7" s="4">
        <f>D8+D20+D47+D56+D66+D99+D101+D106+D129+D136+D138+D145+D146</f>
        <v>89162032</v>
      </c>
      <c r="E7" s="60">
        <f>E8+E20+E47+E56+E66+E99+E101+E106+E129+E136+E138+E145+E146+E148+E149</f>
        <v>83106587</v>
      </c>
      <c r="F7" s="43">
        <f>F8+F20+F47+F56+F66+F99+F101+F106+F129+F136+F138+F145+F146+F148</f>
        <v>63865697</v>
      </c>
      <c r="G7" s="43">
        <f>G8+G20+G47+G56+G66+G99+G101+G106+G129+G136+G138+G145+G146+G148</f>
        <v>69513587</v>
      </c>
      <c r="H7" s="4">
        <f>H8+H20+H47+H56+H66+H99+H101+H106+H129+H136+H138+H145+H146+H148</f>
        <v>5877890</v>
      </c>
      <c r="I7" s="30"/>
    </row>
    <row r="8" spans="1:9" ht="18.75" customHeight="1" x14ac:dyDescent="0.25">
      <c r="A8" s="5" t="s">
        <v>125</v>
      </c>
      <c r="B8" s="43">
        <f>B9+B10+B11+B12+B14+B15</f>
        <v>992916.99</v>
      </c>
      <c r="C8" s="43">
        <f>C9+C10+C11+C12+C14+C15</f>
        <v>2433100</v>
      </c>
      <c r="D8" s="43">
        <f>D9+D10+D11+D12+D14+D15</f>
        <v>3352500</v>
      </c>
      <c r="E8" s="60">
        <f>E9+E10+E11+E12+E14+E15</f>
        <v>4295882</v>
      </c>
      <c r="F8" s="43">
        <f>F9+F10+F11+F12+F14+F15</f>
        <v>5021000</v>
      </c>
      <c r="G8" s="43">
        <f>G9+G10+G11+G12+G14+G15+G13</f>
        <v>5401000</v>
      </c>
      <c r="H8" s="43">
        <f>H9+H10+H11+H12+H14+H15+H13</f>
        <v>380000</v>
      </c>
    </row>
    <row r="9" spans="1:9" ht="83.25" customHeight="1" x14ac:dyDescent="0.25">
      <c r="A9" s="6" t="s">
        <v>8</v>
      </c>
      <c r="B9" s="42"/>
      <c r="C9" s="44"/>
      <c r="D9" s="44"/>
      <c r="E9" s="59">
        <v>265860</v>
      </c>
      <c r="F9" s="39"/>
      <c r="G9" s="39"/>
      <c r="H9" s="39"/>
    </row>
    <row r="10" spans="1:9" ht="50.25" customHeight="1" x14ac:dyDescent="0.25">
      <c r="A10" s="6" t="s">
        <v>9</v>
      </c>
      <c r="B10" s="42"/>
      <c r="C10" s="44"/>
      <c r="D10" s="44"/>
      <c r="E10" s="59">
        <v>231022</v>
      </c>
      <c r="F10" s="39"/>
      <c r="G10" s="39"/>
      <c r="H10" s="39"/>
    </row>
    <row r="11" spans="1:9" ht="29.25" customHeight="1" x14ac:dyDescent="0.25">
      <c r="A11" s="6" t="s">
        <v>10</v>
      </c>
      <c r="B11" s="42"/>
      <c r="C11" s="44"/>
      <c r="D11" s="44"/>
      <c r="E11" s="61"/>
      <c r="F11" s="22"/>
      <c r="G11" s="22"/>
      <c r="H11" s="22">
        <f>G11-F11</f>
        <v>0</v>
      </c>
    </row>
    <row r="12" spans="1:9" ht="30.75" customHeight="1" x14ac:dyDescent="0.25">
      <c r="A12" s="6" t="s">
        <v>11</v>
      </c>
      <c r="B12" s="42"/>
      <c r="C12" s="44"/>
      <c r="D12" s="44"/>
      <c r="E12" s="61"/>
      <c r="F12" s="22"/>
      <c r="G12" s="22"/>
      <c r="H12" s="22">
        <f>G12-F12</f>
        <v>0</v>
      </c>
    </row>
    <row r="13" spans="1:9" ht="30.75" customHeight="1" x14ac:dyDescent="0.25">
      <c r="A13" s="6" t="s">
        <v>206</v>
      </c>
      <c r="B13" s="42"/>
      <c r="C13" s="44"/>
      <c r="D13" s="44"/>
      <c r="E13" s="61"/>
      <c r="F13" s="22"/>
      <c r="G13" s="22">
        <v>380000</v>
      </c>
      <c r="H13" s="22">
        <f>G13-F13</f>
        <v>380000</v>
      </c>
    </row>
    <row r="14" spans="1:9" ht="31.5" customHeight="1" x14ac:dyDescent="0.25">
      <c r="A14" s="6" t="s">
        <v>12</v>
      </c>
      <c r="B14" s="42"/>
      <c r="C14" s="44"/>
      <c r="D14" s="44"/>
      <c r="E14" s="61"/>
      <c r="F14" s="22">
        <v>200000</v>
      </c>
      <c r="G14" s="22">
        <v>200000</v>
      </c>
      <c r="H14" s="22">
        <f>G14-F14</f>
        <v>0</v>
      </c>
    </row>
    <row r="15" spans="1:9" ht="15" customHeight="1" x14ac:dyDescent="0.25">
      <c r="A15" s="11" t="s">
        <v>13</v>
      </c>
      <c r="B15" s="43">
        <f t="shared" ref="B15:H15" si="0">SUM(B16:B19)</f>
        <v>992916.99</v>
      </c>
      <c r="C15" s="43">
        <f t="shared" si="0"/>
        <v>2433100</v>
      </c>
      <c r="D15" s="43">
        <f t="shared" si="0"/>
        <v>3352500</v>
      </c>
      <c r="E15" s="60">
        <f t="shared" si="0"/>
        <v>3799000</v>
      </c>
      <c r="F15" s="43">
        <f t="shared" si="0"/>
        <v>4821000</v>
      </c>
      <c r="G15" s="43">
        <f t="shared" si="0"/>
        <v>4821000</v>
      </c>
      <c r="H15" s="43">
        <f t="shared" si="0"/>
        <v>0</v>
      </c>
    </row>
    <row r="16" spans="1:9" ht="18.75" customHeight="1" x14ac:dyDescent="0.25">
      <c r="A16" s="12" t="s">
        <v>126</v>
      </c>
      <c r="B16" s="42">
        <v>852916.99</v>
      </c>
      <c r="C16" s="21">
        <v>1633100</v>
      </c>
      <c r="D16" s="21">
        <v>2292500</v>
      </c>
      <c r="E16" s="59">
        <v>2500000</v>
      </c>
      <c r="F16" s="22">
        <v>3500000</v>
      </c>
      <c r="G16" s="22">
        <v>3500000</v>
      </c>
      <c r="H16" s="22">
        <f>G16-F16</f>
        <v>0</v>
      </c>
    </row>
    <row r="17" spans="1:8" ht="17.25" customHeight="1" x14ac:dyDescent="0.25">
      <c r="A17" s="6" t="s">
        <v>164</v>
      </c>
      <c r="B17" s="45">
        <v>70000</v>
      </c>
      <c r="C17" s="21">
        <v>270000</v>
      </c>
      <c r="D17" s="21">
        <v>400000</v>
      </c>
      <c r="E17" s="59">
        <v>624000</v>
      </c>
      <c r="F17" s="22">
        <v>351000</v>
      </c>
      <c r="G17" s="22">
        <v>351000</v>
      </c>
      <c r="H17" s="22">
        <f>G17-F17</f>
        <v>0</v>
      </c>
    </row>
    <row r="18" spans="1:8" ht="18" customHeight="1" x14ac:dyDescent="0.25">
      <c r="A18" s="13" t="s">
        <v>16</v>
      </c>
      <c r="B18" s="22">
        <v>10000</v>
      </c>
      <c r="C18" s="21">
        <v>50000</v>
      </c>
      <c r="D18" s="21">
        <v>60000</v>
      </c>
      <c r="E18" s="59">
        <v>65000</v>
      </c>
      <c r="F18" s="22">
        <v>170000</v>
      </c>
      <c r="G18" s="22">
        <v>170000</v>
      </c>
      <c r="H18" s="22">
        <f>G18-F18</f>
        <v>0</v>
      </c>
    </row>
    <row r="19" spans="1:8" s="23" customFormat="1" ht="35.25" customHeight="1" x14ac:dyDescent="0.25">
      <c r="A19" s="20" t="s">
        <v>182</v>
      </c>
      <c r="B19" s="22">
        <v>60000</v>
      </c>
      <c r="C19" s="21">
        <v>480000</v>
      </c>
      <c r="D19" s="21">
        <v>600000</v>
      </c>
      <c r="E19" s="59">
        <v>610000</v>
      </c>
      <c r="F19" s="22">
        <v>800000</v>
      </c>
      <c r="G19" s="22">
        <v>800000</v>
      </c>
      <c r="H19" s="22">
        <f>G19-F19</f>
        <v>0</v>
      </c>
    </row>
    <row r="20" spans="1:8" ht="21.75" customHeight="1" x14ac:dyDescent="0.25">
      <c r="A20" s="50" t="s">
        <v>128</v>
      </c>
      <c r="B20" s="43">
        <f t="shared" ref="B20:H20" si="1">B25+B35+B21</f>
        <v>7450725.2700000005</v>
      </c>
      <c r="C20" s="43">
        <f t="shared" si="1"/>
        <v>17761700</v>
      </c>
      <c r="D20" s="43">
        <f t="shared" si="1"/>
        <v>39949000</v>
      </c>
      <c r="E20" s="60">
        <f>E25+E35+E21</f>
        <v>46110618</v>
      </c>
      <c r="F20" s="43">
        <f>F25+F35+F21</f>
        <v>28514398</v>
      </c>
      <c r="G20" s="43">
        <f t="shared" si="1"/>
        <v>29067228</v>
      </c>
      <c r="H20" s="43">
        <f t="shared" si="1"/>
        <v>552830</v>
      </c>
    </row>
    <row r="21" spans="1:8" ht="18" customHeight="1" x14ac:dyDescent="0.25">
      <c r="A21" s="50" t="s">
        <v>140</v>
      </c>
      <c r="B21" s="43">
        <f t="shared" ref="B21:H21" si="2">B22+B23+B24</f>
        <v>0</v>
      </c>
      <c r="C21" s="43">
        <f t="shared" si="2"/>
        <v>0</v>
      </c>
      <c r="D21" s="43">
        <f t="shared" si="2"/>
        <v>5600000</v>
      </c>
      <c r="E21" s="60">
        <f t="shared" si="2"/>
        <v>0</v>
      </c>
      <c r="F21" s="43">
        <f t="shared" si="2"/>
        <v>0</v>
      </c>
      <c r="G21" s="43">
        <f t="shared" si="2"/>
        <v>0</v>
      </c>
      <c r="H21" s="43">
        <f t="shared" si="2"/>
        <v>0</v>
      </c>
    </row>
    <row r="22" spans="1:8" ht="21" customHeight="1" x14ac:dyDescent="0.25">
      <c r="A22" s="55" t="s">
        <v>141</v>
      </c>
      <c r="B22" s="43"/>
      <c r="C22" s="43"/>
      <c r="D22" s="21">
        <v>800000</v>
      </c>
      <c r="E22" s="60"/>
      <c r="F22" s="43"/>
      <c r="G22" s="43"/>
      <c r="H22" s="43"/>
    </row>
    <row r="23" spans="1:8" ht="18.75" customHeight="1" x14ac:dyDescent="0.25">
      <c r="A23" s="55" t="s">
        <v>142</v>
      </c>
      <c r="B23" s="43"/>
      <c r="C23" s="43"/>
      <c r="D23" s="21">
        <v>2500000</v>
      </c>
      <c r="E23" s="60"/>
      <c r="F23" s="43"/>
      <c r="G23" s="43"/>
      <c r="H23" s="43"/>
    </row>
    <row r="24" spans="1:8" ht="16.5" customHeight="1" x14ac:dyDescent="0.25">
      <c r="A24" s="55" t="s">
        <v>143</v>
      </c>
      <c r="B24" s="43"/>
      <c r="C24" s="43"/>
      <c r="D24" s="21">
        <v>2300000</v>
      </c>
      <c r="E24" s="60"/>
      <c r="F24" s="43"/>
      <c r="G24" s="43"/>
      <c r="H24" s="43"/>
    </row>
    <row r="25" spans="1:8" ht="19.5" customHeight="1" x14ac:dyDescent="0.25">
      <c r="A25" s="50" t="s">
        <v>19</v>
      </c>
      <c r="B25" s="43">
        <f t="shared" ref="B25:H25" si="3">SUM(B26:B33)</f>
        <v>4362033.9800000004</v>
      </c>
      <c r="C25" s="43">
        <f t="shared" si="3"/>
        <v>13096700</v>
      </c>
      <c r="D25" s="43">
        <f t="shared" si="3"/>
        <v>27655000</v>
      </c>
      <c r="E25" s="60">
        <f t="shared" si="3"/>
        <v>37834118</v>
      </c>
      <c r="F25" s="43">
        <f t="shared" si="3"/>
        <v>16551398</v>
      </c>
      <c r="G25" s="43">
        <f t="shared" si="3"/>
        <v>17104228</v>
      </c>
      <c r="H25" s="43">
        <f t="shared" si="3"/>
        <v>552830</v>
      </c>
    </row>
    <row r="26" spans="1:8" ht="15.75" customHeight="1" x14ac:dyDescent="0.25">
      <c r="A26" s="13" t="s">
        <v>199</v>
      </c>
      <c r="B26" s="39">
        <v>4362033.9800000004</v>
      </c>
      <c r="C26" s="21">
        <v>9096700</v>
      </c>
      <c r="D26" s="21">
        <v>21400000</v>
      </c>
      <c r="E26" s="59">
        <v>25950000</v>
      </c>
      <c r="F26" s="22">
        <v>8000000</v>
      </c>
      <c r="G26" s="22">
        <v>8000000</v>
      </c>
      <c r="H26" s="22">
        <f t="shared" ref="H26:H33" si="4">G26-F26</f>
        <v>0</v>
      </c>
    </row>
    <row r="27" spans="1:8" ht="26.25" customHeight="1" x14ac:dyDescent="0.25">
      <c r="A27" s="13" t="s">
        <v>20</v>
      </c>
      <c r="B27" s="39"/>
      <c r="C27" s="21">
        <v>2000000</v>
      </c>
      <c r="D27" s="21">
        <v>2400000</v>
      </c>
      <c r="E27" s="59">
        <v>4650000</v>
      </c>
      <c r="F27" s="22"/>
      <c r="G27" s="22"/>
      <c r="H27" s="22">
        <f t="shared" si="4"/>
        <v>0</v>
      </c>
    </row>
    <row r="28" spans="1:8" ht="16.5" customHeight="1" x14ac:dyDescent="0.25">
      <c r="A28" s="13" t="s">
        <v>21</v>
      </c>
      <c r="B28" s="39"/>
      <c r="C28" s="21">
        <v>700000</v>
      </c>
      <c r="D28" s="21">
        <v>1200000</v>
      </c>
      <c r="E28" s="59">
        <v>900000</v>
      </c>
      <c r="F28" s="22"/>
      <c r="G28" s="22"/>
      <c r="H28" s="22">
        <f t="shared" si="4"/>
        <v>0</v>
      </c>
    </row>
    <row r="29" spans="1:8" ht="30" customHeight="1" x14ac:dyDescent="0.25">
      <c r="A29" s="13" t="s">
        <v>146</v>
      </c>
      <c r="B29" s="39"/>
      <c r="C29" s="21">
        <v>1300000</v>
      </c>
      <c r="D29" s="21"/>
      <c r="E29" s="59"/>
      <c r="F29" s="22"/>
      <c r="G29" s="22"/>
      <c r="H29" s="22">
        <f t="shared" si="4"/>
        <v>0</v>
      </c>
    </row>
    <row r="30" spans="1:8" ht="20.25" customHeight="1" x14ac:dyDescent="0.25">
      <c r="A30" s="13" t="s">
        <v>113</v>
      </c>
      <c r="B30" s="39"/>
      <c r="C30" s="21"/>
      <c r="D30" s="21">
        <v>900000</v>
      </c>
      <c r="E30" s="59"/>
      <c r="F30" s="22">
        <v>151398</v>
      </c>
      <c r="G30" s="22">
        <v>233398</v>
      </c>
      <c r="H30" s="22">
        <f t="shared" si="4"/>
        <v>82000</v>
      </c>
    </row>
    <row r="31" spans="1:8" ht="27" customHeight="1" x14ac:dyDescent="0.25">
      <c r="A31" s="13" t="s">
        <v>114</v>
      </c>
      <c r="B31" s="39"/>
      <c r="C31" s="21"/>
      <c r="D31" s="21">
        <v>1590000</v>
      </c>
      <c r="E31" s="59">
        <v>3465000</v>
      </c>
      <c r="F31" s="22"/>
      <c r="G31" s="22"/>
      <c r="H31" s="22">
        <f t="shared" si="4"/>
        <v>0</v>
      </c>
    </row>
    <row r="32" spans="1:8" ht="17.25" customHeight="1" x14ac:dyDescent="0.25">
      <c r="A32" s="13" t="s">
        <v>150</v>
      </c>
      <c r="B32" s="39"/>
      <c r="C32" s="21"/>
      <c r="D32" s="21">
        <v>165000</v>
      </c>
      <c r="E32" s="59"/>
      <c r="F32" s="22">
        <v>400000</v>
      </c>
      <c r="G32" s="22">
        <v>870830</v>
      </c>
      <c r="H32" s="22">
        <f t="shared" si="4"/>
        <v>470830</v>
      </c>
    </row>
    <row r="33" spans="1:8" ht="19.5" customHeight="1" x14ac:dyDescent="0.25">
      <c r="A33" s="13" t="s">
        <v>155</v>
      </c>
      <c r="B33" s="39"/>
      <c r="C33" s="21"/>
      <c r="D33" s="21"/>
      <c r="E33" s="59">
        <v>2869118</v>
      </c>
      <c r="F33" s="22">
        <v>8000000</v>
      </c>
      <c r="G33" s="22">
        <v>8000000</v>
      </c>
      <c r="H33" s="22">
        <f t="shared" si="4"/>
        <v>0</v>
      </c>
    </row>
    <row r="34" spans="1:8" ht="19.5" customHeight="1" x14ac:dyDescent="0.25">
      <c r="A34" s="13"/>
      <c r="B34" s="39"/>
      <c r="C34" s="21"/>
      <c r="D34" s="21"/>
      <c r="E34" s="59"/>
      <c r="F34" s="22"/>
      <c r="G34" s="22"/>
      <c r="H34" s="22"/>
    </row>
    <row r="35" spans="1:8" ht="16.5" customHeight="1" x14ac:dyDescent="0.25">
      <c r="A35" s="50" t="s">
        <v>24</v>
      </c>
      <c r="B35" s="43">
        <f t="shared" ref="B35:H35" si="5">SUM(B36:B46)</f>
        <v>3088691.29</v>
      </c>
      <c r="C35" s="43">
        <f t="shared" si="5"/>
        <v>4665000</v>
      </c>
      <c r="D35" s="43">
        <f t="shared" si="5"/>
        <v>6694000</v>
      </c>
      <c r="E35" s="60">
        <f>SUM(E36:E46)</f>
        <v>8276500</v>
      </c>
      <c r="F35" s="43">
        <f>SUM(F36:F46)</f>
        <v>11963000</v>
      </c>
      <c r="G35" s="43">
        <f t="shared" si="5"/>
        <v>11963000</v>
      </c>
      <c r="H35" s="43">
        <f t="shared" si="5"/>
        <v>0</v>
      </c>
    </row>
    <row r="36" spans="1:8" ht="34.5" customHeight="1" x14ac:dyDescent="0.25">
      <c r="A36" s="13" t="s">
        <v>25</v>
      </c>
      <c r="B36" s="22">
        <v>15000</v>
      </c>
      <c r="C36" s="21">
        <v>20000</v>
      </c>
      <c r="D36" s="21">
        <v>24000</v>
      </c>
      <c r="E36" s="59">
        <v>126000</v>
      </c>
      <c r="F36" s="22">
        <v>28000</v>
      </c>
      <c r="G36" s="22">
        <v>28000</v>
      </c>
      <c r="H36" s="22">
        <f t="shared" ref="H36:H46" si="6">G36-F36</f>
        <v>0</v>
      </c>
    </row>
    <row r="37" spans="1:8" ht="20.100000000000001" customHeight="1" x14ac:dyDescent="0.25">
      <c r="A37" s="13" t="s">
        <v>26</v>
      </c>
      <c r="B37" s="22">
        <v>300000</v>
      </c>
      <c r="C37" s="21">
        <v>560000</v>
      </c>
      <c r="D37" s="21">
        <v>600000</v>
      </c>
      <c r="E37" s="59">
        <v>600000</v>
      </c>
      <c r="F37" s="22">
        <v>600000</v>
      </c>
      <c r="G37" s="22">
        <v>600000</v>
      </c>
      <c r="H37" s="22">
        <f t="shared" si="6"/>
        <v>0</v>
      </c>
    </row>
    <row r="38" spans="1:8" ht="20.100000000000001" customHeight="1" x14ac:dyDescent="0.25">
      <c r="A38" s="13" t="s">
        <v>165</v>
      </c>
      <c r="B38" s="22"/>
      <c r="C38" s="21">
        <v>85000</v>
      </c>
      <c r="D38" s="21">
        <v>102000</v>
      </c>
      <c r="E38" s="59">
        <v>500000</v>
      </c>
      <c r="F38" s="22">
        <v>500000</v>
      </c>
      <c r="G38" s="22">
        <v>500000</v>
      </c>
      <c r="H38" s="22">
        <f t="shared" si="6"/>
        <v>0</v>
      </c>
    </row>
    <row r="39" spans="1:8" ht="20.100000000000001" customHeight="1" x14ac:dyDescent="0.25">
      <c r="A39" s="13" t="s">
        <v>28</v>
      </c>
      <c r="B39" s="22"/>
      <c r="C39" s="21">
        <v>30000</v>
      </c>
      <c r="D39" s="21">
        <v>30000</v>
      </c>
      <c r="E39" s="59">
        <v>30000</v>
      </c>
      <c r="F39" s="22">
        <v>30000</v>
      </c>
      <c r="G39" s="22">
        <v>30000</v>
      </c>
      <c r="H39" s="22">
        <f t="shared" si="6"/>
        <v>0</v>
      </c>
    </row>
    <row r="40" spans="1:8" ht="30" customHeight="1" x14ac:dyDescent="0.25">
      <c r="A40" s="13" t="s">
        <v>166</v>
      </c>
      <c r="B40" s="22"/>
      <c r="C40" s="21">
        <v>10000</v>
      </c>
      <c r="D40" s="21">
        <v>10000</v>
      </c>
      <c r="E40" s="59">
        <v>80000</v>
      </c>
      <c r="F40" s="22">
        <v>10000</v>
      </c>
      <c r="G40" s="22">
        <v>10000</v>
      </c>
      <c r="H40" s="22">
        <f t="shared" si="6"/>
        <v>0</v>
      </c>
    </row>
    <row r="41" spans="1:8" ht="16.5" customHeight="1" x14ac:dyDescent="0.25">
      <c r="A41" s="13" t="s">
        <v>30</v>
      </c>
      <c r="B41" s="22"/>
      <c r="C41" s="21">
        <v>40000</v>
      </c>
      <c r="D41" s="21">
        <v>40000</v>
      </c>
      <c r="E41" s="59">
        <v>40000</v>
      </c>
      <c r="F41" s="22">
        <v>40000</v>
      </c>
      <c r="G41" s="22">
        <v>40000</v>
      </c>
      <c r="H41" s="22">
        <f t="shared" si="6"/>
        <v>0</v>
      </c>
    </row>
    <row r="42" spans="1:8" ht="28.5" customHeight="1" x14ac:dyDescent="0.25">
      <c r="A42" s="13" t="s">
        <v>31</v>
      </c>
      <c r="B42" s="22">
        <v>40000</v>
      </c>
      <c r="C42" s="21">
        <v>200000</v>
      </c>
      <c r="D42" s="21">
        <v>200000</v>
      </c>
      <c r="E42" s="59">
        <v>360000</v>
      </c>
      <c r="F42" s="22">
        <v>400000</v>
      </c>
      <c r="G42" s="22">
        <v>400000</v>
      </c>
      <c r="H42" s="22">
        <f t="shared" si="6"/>
        <v>0</v>
      </c>
    </row>
    <row r="43" spans="1:8" ht="18.75" customHeight="1" x14ac:dyDescent="0.25">
      <c r="A43" s="6" t="s">
        <v>32</v>
      </c>
      <c r="B43" s="45">
        <v>80000</v>
      </c>
      <c r="C43" s="21">
        <v>120000</v>
      </c>
      <c r="D43" s="21">
        <v>132000</v>
      </c>
      <c r="E43" s="59">
        <v>140500</v>
      </c>
      <c r="F43" s="22">
        <v>2155000</v>
      </c>
      <c r="G43" s="22">
        <v>2155000</v>
      </c>
      <c r="H43" s="22">
        <f t="shared" si="6"/>
        <v>0</v>
      </c>
    </row>
    <row r="44" spans="1:8" ht="18.75" customHeight="1" x14ac:dyDescent="0.25">
      <c r="A44" s="6" t="s">
        <v>33</v>
      </c>
      <c r="B44" s="45">
        <v>223691.29</v>
      </c>
      <c r="C44" s="21">
        <v>1000000</v>
      </c>
      <c r="D44" s="21">
        <v>1500000</v>
      </c>
      <c r="E44" s="59">
        <v>1600000</v>
      </c>
      <c r="F44" s="22">
        <v>3000000</v>
      </c>
      <c r="G44" s="22">
        <v>3000000</v>
      </c>
      <c r="H44" s="22">
        <f t="shared" si="6"/>
        <v>0</v>
      </c>
    </row>
    <row r="45" spans="1:8" ht="33" customHeight="1" x14ac:dyDescent="0.25">
      <c r="A45" s="6" t="s">
        <v>183</v>
      </c>
      <c r="B45" s="45">
        <v>2400000</v>
      </c>
      <c r="C45" s="21">
        <v>2500000</v>
      </c>
      <c r="D45" s="21">
        <v>3500000</v>
      </c>
      <c r="E45" s="59">
        <v>4000000</v>
      </c>
      <c r="F45" s="22">
        <v>5000000</v>
      </c>
      <c r="G45" s="22">
        <v>5000000</v>
      </c>
      <c r="H45" s="22">
        <f t="shared" si="6"/>
        <v>0</v>
      </c>
    </row>
    <row r="46" spans="1:8" ht="48" customHeight="1" x14ac:dyDescent="0.25">
      <c r="A46" s="6" t="s">
        <v>160</v>
      </c>
      <c r="B46" s="45">
        <v>30000</v>
      </c>
      <c r="C46" s="21">
        <v>100000</v>
      </c>
      <c r="D46" s="21">
        <v>556000</v>
      </c>
      <c r="E46" s="59">
        <v>800000</v>
      </c>
      <c r="F46" s="22">
        <v>200000</v>
      </c>
      <c r="G46" s="22">
        <v>200000</v>
      </c>
      <c r="H46" s="22">
        <f t="shared" si="6"/>
        <v>0</v>
      </c>
    </row>
    <row r="47" spans="1:8" ht="19.5" customHeight="1" x14ac:dyDescent="0.25">
      <c r="A47" s="14" t="s">
        <v>127</v>
      </c>
      <c r="B47" s="43">
        <f>B48+B49+B52+B51+B53+B54+B55</f>
        <v>350284.75</v>
      </c>
      <c r="C47" s="43">
        <f>C48+C49+C52+C51+C53+C54+C55</f>
        <v>1429676</v>
      </c>
      <c r="D47" s="43">
        <f>D48+D49+D52+D51+D53+D54+D55+D50</f>
        <v>2161611</v>
      </c>
      <c r="E47" s="60">
        <f>E48+E49+E52+E51+E53+E54+E55</f>
        <v>2484578</v>
      </c>
      <c r="F47" s="43">
        <f>F48+F49+F52+F51+F53+F54+F55+F50</f>
        <v>2830000</v>
      </c>
      <c r="G47" s="43">
        <f>G48+G49+G52+G51+G53+G54+G55+G50</f>
        <v>3330000</v>
      </c>
      <c r="H47" s="43">
        <f>H48+H49+H52+H51+H53+H54+H55+H50</f>
        <v>500000</v>
      </c>
    </row>
    <row r="48" spans="1:8" ht="43.5" customHeight="1" x14ac:dyDescent="0.25">
      <c r="A48" s="15" t="s">
        <v>185</v>
      </c>
      <c r="B48" s="22">
        <v>56000</v>
      </c>
      <c r="C48" s="21">
        <v>300000</v>
      </c>
      <c r="D48" s="21">
        <v>450000</v>
      </c>
      <c r="E48" s="59">
        <v>300000</v>
      </c>
      <c r="F48" s="22">
        <v>500000</v>
      </c>
      <c r="G48" s="22">
        <v>500000</v>
      </c>
      <c r="H48" s="22">
        <f t="shared" ref="H48:H55" si="7">G48-F48</f>
        <v>0</v>
      </c>
    </row>
    <row r="49" spans="1:9" ht="30" customHeight="1" x14ac:dyDescent="0.25">
      <c r="A49" s="55" t="s">
        <v>186</v>
      </c>
      <c r="B49" s="22">
        <v>85000</v>
      </c>
      <c r="C49" s="21">
        <v>380000</v>
      </c>
      <c r="D49" s="21">
        <v>450000</v>
      </c>
      <c r="E49" s="59">
        <v>458500</v>
      </c>
      <c r="F49" s="22">
        <v>600000</v>
      </c>
      <c r="G49" s="22">
        <v>600000</v>
      </c>
      <c r="H49" s="22">
        <f t="shared" si="7"/>
        <v>0</v>
      </c>
    </row>
    <row r="50" spans="1:9" ht="17.25" customHeight="1" x14ac:dyDescent="0.25">
      <c r="A50" s="13" t="s">
        <v>151</v>
      </c>
      <c r="B50" s="22"/>
      <c r="C50" s="21"/>
      <c r="D50" s="21">
        <v>96000</v>
      </c>
      <c r="E50" s="59"/>
      <c r="F50" s="22">
        <v>50000</v>
      </c>
      <c r="G50" s="22">
        <v>50000</v>
      </c>
      <c r="H50" s="22">
        <f t="shared" si="7"/>
        <v>0</v>
      </c>
    </row>
    <row r="51" spans="1:9" ht="16.5" customHeight="1" x14ac:dyDescent="0.25">
      <c r="A51" s="13" t="s">
        <v>33</v>
      </c>
      <c r="B51" s="22"/>
      <c r="C51" s="21"/>
      <c r="D51" s="21">
        <v>500000</v>
      </c>
      <c r="E51" s="59">
        <v>1000000</v>
      </c>
      <c r="F51" s="22">
        <v>500000</v>
      </c>
      <c r="G51" s="22">
        <v>1000000</v>
      </c>
      <c r="H51" s="22">
        <f t="shared" si="7"/>
        <v>500000</v>
      </c>
    </row>
    <row r="52" spans="1:9" ht="21" customHeight="1" x14ac:dyDescent="0.25">
      <c r="A52" s="13" t="s">
        <v>187</v>
      </c>
      <c r="B52" s="22">
        <v>83000</v>
      </c>
      <c r="C52" s="21">
        <v>330000</v>
      </c>
      <c r="D52" s="21">
        <v>420000</v>
      </c>
      <c r="E52" s="59">
        <v>470000</v>
      </c>
      <c r="F52" s="22">
        <v>600000</v>
      </c>
      <c r="G52" s="22">
        <v>600000</v>
      </c>
      <c r="H52" s="22">
        <f t="shared" si="7"/>
        <v>0</v>
      </c>
    </row>
    <row r="53" spans="1:9" ht="15.75" customHeight="1" x14ac:dyDescent="0.25">
      <c r="A53" s="13" t="s">
        <v>40</v>
      </c>
      <c r="B53" s="22"/>
      <c r="C53" s="21">
        <v>85000</v>
      </c>
      <c r="D53" s="21">
        <v>120000</v>
      </c>
      <c r="E53" s="59">
        <v>120000</v>
      </c>
      <c r="F53" s="22">
        <v>140000</v>
      </c>
      <c r="G53" s="22">
        <v>140000</v>
      </c>
      <c r="H53" s="22">
        <f t="shared" si="7"/>
        <v>0</v>
      </c>
    </row>
    <row r="54" spans="1:9" ht="19.5" customHeight="1" x14ac:dyDescent="0.25">
      <c r="A54" s="13" t="s">
        <v>188</v>
      </c>
      <c r="B54" s="22">
        <v>35000</v>
      </c>
      <c r="C54" s="21">
        <v>104676</v>
      </c>
      <c r="D54" s="21">
        <v>125611</v>
      </c>
      <c r="E54" s="59">
        <v>136078</v>
      </c>
      <c r="F54" s="22">
        <v>440000</v>
      </c>
      <c r="G54" s="22">
        <v>440000</v>
      </c>
      <c r="H54" s="22">
        <f t="shared" si="7"/>
        <v>0</v>
      </c>
    </row>
    <row r="55" spans="1:9" s="23" customFormat="1" ht="12.75" customHeight="1" x14ac:dyDescent="0.25">
      <c r="A55" s="20" t="s">
        <v>97</v>
      </c>
      <c r="B55" s="22">
        <v>91284.75</v>
      </c>
      <c r="C55" s="21">
        <v>230000</v>
      </c>
      <c r="D55" s="21"/>
      <c r="E55" s="59"/>
      <c r="F55" s="22"/>
      <c r="G55" s="22"/>
      <c r="H55" s="22">
        <f t="shared" si="7"/>
        <v>0</v>
      </c>
    </row>
    <row r="56" spans="1:9" ht="18.75" customHeight="1" x14ac:dyDescent="0.25">
      <c r="A56" s="50" t="s">
        <v>131</v>
      </c>
      <c r="B56" s="43">
        <f t="shared" ref="B56:H56" si="8">SUM(B57:B65)</f>
        <v>66000</v>
      </c>
      <c r="C56" s="43">
        <f t="shared" si="8"/>
        <v>200801</v>
      </c>
      <c r="D56" s="43">
        <f t="shared" si="8"/>
        <v>709011</v>
      </c>
      <c r="E56" s="60">
        <f t="shared" si="8"/>
        <v>226428</v>
      </c>
      <c r="F56" s="43">
        <f t="shared" si="8"/>
        <v>1084000</v>
      </c>
      <c r="G56" s="43">
        <f t="shared" si="8"/>
        <v>1084000</v>
      </c>
      <c r="H56" s="43">
        <f t="shared" si="8"/>
        <v>0</v>
      </c>
    </row>
    <row r="57" spans="1:9" ht="20.25" customHeight="1" x14ac:dyDescent="0.25">
      <c r="A57" s="6" t="s">
        <v>43</v>
      </c>
      <c r="B57" s="45">
        <v>12000</v>
      </c>
      <c r="C57" s="21">
        <v>48000</v>
      </c>
      <c r="D57" s="21">
        <v>57600</v>
      </c>
      <c r="E57" s="59">
        <v>62400</v>
      </c>
      <c r="F57" s="22">
        <v>64000</v>
      </c>
      <c r="G57" s="22">
        <v>64000</v>
      </c>
      <c r="H57" s="22">
        <f t="shared" ref="H57:H65" si="9">G57-F57</f>
        <v>0</v>
      </c>
    </row>
    <row r="58" spans="1:9" ht="32.25" customHeight="1" x14ac:dyDescent="0.25">
      <c r="A58" s="13" t="s">
        <v>184</v>
      </c>
      <c r="B58" s="22">
        <v>35000</v>
      </c>
      <c r="C58" s="21">
        <v>104676</v>
      </c>
      <c r="D58" s="21">
        <v>125611</v>
      </c>
      <c r="E58" s="59">
        <v>136078</v>
      </c>
      <c r="F58" s="22">
        <v>140000</v>
      </c>
      <c r="G58" s="22">
        <v>140000</v>
      </c>
      <c r="H58" s="22">
        <f t="shared" si="9"/>
        <v>0</v>
      </c>
    </row>
    <row r="59" spans="1:9" ht="16.5" customHeight="1" x14ac:dyDescent="0.25">
      <c r="A59" s="12" t="s">
        <v>45</v>
      </c>
      <c r="B59" s="45"/>
      <c r="C59" s="21">
        <v>1500</v>
      </c>
      <c r="D59" s="21">
        <v>1800</v>
      </c>
      <c r="E59" s="59">
        <v>1950</v>
      </c>
      <c r="F59" s="22">
        <v>2000</v>
      </c>
      <c r="G59" s="22">
        <v>2000</v>
      </c>
      <c r="H59" s="22">
        <f t="shared" si="9"/>
        <v>0</v>
      </c>
    </row>
    <row r="60" spans="1:9" ht="20.25" customHeight="1" x14ac:dyDescent="0.25">
      <c r="A60" s="15" t="s">
        <v>46</v>
      </c>
      <c r="B60" s="22">
        <v>15000</v>
      </c>
      <c r="C60" s="21">
        <v>20000</v>
      </c>
      <c r="D60" s="21">
        <v>24000</v>
      </c>
      <c r="E60" s="59">
        <v>26000</v>
      </c>
      <c r="F60" s="22">
        <v>28000</v>
      </c>
      <c r="G60" s="22">
        <v>28000</v>
      </c>
      <c r="H60" s="22">
        <f t="shared" si="9"/>
        <v>0</v>
      </c>
    </row>
    <row r="61" spans="1:9" ht="42" customHeight="1" x14ac:dyDescent="0.25">
      <c r="A61" s="15" t="s">
        <v>192</v>
      </c>
      <c r="B61" s="22"/>
      <c r="C61" s="21"/>
      <c r="D61" s="21">
        <v>500000</v>
      </c>
      <c r="E61" s="59"/>
      <c r="F61" s="22">
        <v>830000</v>
      </c>
      <c r="G61" s="22">
        <v>830000</v>
      </c>
      <c r="H61" s="22">
        <f t="shared" si="9"/>
        <v>0</v>
      </c>
    </row>
    <row r="62" spans="1:9" ht="27.75" customHeight="1" x14ac:dyDescent="0.25">
      <c r="A62" s="15" t="s">
        <v>196</v>
      </c>
      <c r="B62" s="22"/>
      <c r="C62" s="21"/>
      <c r="D62" s="21"/>
      <c r="E62" s="59"/>
      <c r="F62" s="22">
        <v>20000</v>
      </c>
      <c r="G62" s="22">
        <v>20000</v>
      </c>
      <c r="H62" s="22">
        <f t="shared" si="9"/>
        <v>0</v>
      </c>
    </row>
    <row r="63" spans="1:9" ht="33.75" customHeight="1" x14ac:dyDescent="0.25">
      <c r="A63" s="15" t="s">
        <v>102</v>
      </c>
      <c r="B63" s="22"/>
      <c r="C63" s="21">
        <v>10425</v>
      </c>
      <c r="D63" s="21"/>
      <c r="E63" s="25"/>
      <c r="F63" s="22"/>
      <c r="G63" s="22"/>
      <c r="H63" s="22">
        <f t="shared" si="9"/>
        <v>0</v>
      </c>
    </row>
    <row r="64" spans="1:9" ht="15" customHeight="1" x14ac:dyDescent="0.25">
      <c r="A64" s="15" t="s">
        <v>47</v>
      </c>
      <c r="B64" s="22">
        <v>2000</v>
      </c>
      <c r="C64" s="21">
        <v>8100</v>
      </c>
      <c r="D64" s="21"/>
      <c r="E64" s="59"/>
      <c r="F64" s="22"/>
      <c r="G64" s="22"/>
      <c r="H64" s="22">
        <f t="shared" si="9"/>
        <v>0</v>
      </c>
      <c r="I64" t="s">
        <v>201</v>
      </c>
    </row>
    <row r="65" spans="1:8" ht="21.75" customHeight="1" x14ac:dyDescent="0.25">
      <c r="A65" s="15" t="s">
        <v>48</v>
      </c>
      <c r="B65" s="22">
        <v>2000</v>
      </c>
      <c r="C65" s="21">
        <v>8100</v>
      </c>
      <c r="D65" s="21"/>
      <c r="E65" s="59"/>
      <c r="F65" s="22"/>
      <c r="G65" s="22"/>
      <c r="H65" s="22">
        <f t="shared" si="9"/>
        <v>0</v>
      </c>
    </row>
    <row r="66" spans="1:8" ht="18.75" customHeight="1" x14ac:dyDescent="0.25">
      <c r="A66" s="50" t="s">
        <v>132</v>
      </c>
      <c r="B66" s="43">
        <f>B67+B68+B69+B75+B77+B71+B72+B74</f>
        <v>149000</v>
      </c>
      <c r="C66" s="43">
        <f>C67+C68+C69+C75+C77+C71+C72+C74</f>
        <v>2258970</v>
      </c>
      <c r="D66" s="43">
        <f>D67+D68+D69+D75+D77+D71+D72+D74</f>
        <v>8578293</v>
      </c>
      <c r="E66" s="43">
        <f>E67+E68+E69+E75+E77+E71+E72+E74</f>
        <v>8512731</v>
      </c>
      <c r="F66" s="43">
        <f>F67+F68+F69+F75+F77+F71+F72+F74+F76+F70+F73</f>
        <v>7388299</v>
      </c>
      <c r="G66" s="43">
        <f>G67+G68+G69+G75+G77+G71+G72+G74+G76+G70+G73</f>
        <v>10085379</v>
      </c>
      <c r="H66" s="43">
        <f>H67+H68+H69+H75+H77+H71+H72+H74+H76+H70+H73</f>
        <v>2697080</v>
      </c>
    </row>
    <row r="67" spans="1:8" ht="30" customHeight="1" x14ac:dyDescent="0.25">
      <c r="A67" s="55" t="s">
        <v>50</v>
      </c>
      <c r="B67" s="39"/>
      <c r="C67" s="21">
        <v>1500000</v>
      </c>
      <c r="D67" s="44"/>
      <c r="E67" s="61"/>
      <c r="F67" s="39"/>
      <c r="G67" s="39"/>
      <c r="H67" s="22">
        <f t="shared" ref="H67:H76" si="10">G67-F67</f>
        <v>0</v>
      </c>
    </row>
    <row r="68" spans="1:8" ht="45" customHeight="1" x14ac:dyDescent="0.25">
      <c r="A68" s="55" t="s">
        <v>130</v>
      </c>
      <c r="B68" s="39"/>
      <c r="C68" s="21"/>
      <c r="D68" s="21">
        <v>2000000</v>
      </c>
      <c r="E68" s="61"/>
      <c r="F68" s="39"/>
      <c r="G68" s="39"/>
      <c r="H68" s="22">
        <f t="shared" si="10"/>
        <v>0</v>
      </c>
    </row>
    <row r="69" spans="1:8" ht="49.5" customHeight="1" x14ac:dyDescent="0.25">
      <c r="A69" s="71" t="s">
        <v>129</v>
      </c>
      <c r="B69" s="64"/>
      <c r="C69" s="65"/>
      <c r="D69" s="65">
        <v>1700000</v>
      </c>
      <c r="E69" s="61"/>
      <c r="F69" s="64"/>
      <c r="G69" s="64"/>
      <c r="H69" s="22">
        <f t="shared" si="10"/>
        <v>0</v>
      </c>
    </row>
    <row r="70" spans="1:8" ht="39" customHeight="1" x14ac:dyDescent="0.25">
      <c r="A70" s="71" t="s">
        <v>200</v>
      </c>
      <c r="B70" s="64"/>
      <c r="C70" s="65"/>
      <c r="D70" s="65"/>
      <c r="E70" s="61"/>
      <c r="F70" s="64">
        <v>1100000</v>
      </c>
      <c r="G70" s="79">
        <v>1100000</v>
      </c>
      <c r="H70" s="22">
        <f t="shared" si="10"/>
        <v>0</v>
      </c>
    </row>
    <row r="71" spans="1:8" ht="32.25" customHeight="1" x14ac:dyDescent="0.25">
      <c r="A71" s="55" t="s">
        <v>152</v>
      </c>
      <c r="B71" s="39"/>
      <c r="C71" s="21"/>
      <c r="D71" s="21">
        <v>2950729</v>
      </c>
      <c r="E71" s="61"/>
      <c r="F71" s="39"/>
      <c r="G71" s="39"/>
      <c r="H71" s="22">
        <f t="shared" si="10"/>
        <v>0</v>
      </c>
    </row>
    <row r="72" spans="1:8" ht="50.25" customHeight="1" x14ac:dyDescent="0.25">
      <c r="A72" s="72" t="s">
        <v>170</v>
      </c>
      <c r="B72" s="66"/>
      <c r="C72" s="67"/>
      <c r="D72" s="67"/>
      <c r="E72" s="59">
        <v>6280000</v>
      </c>
      <c r="F72" s="66"/>
      <c r="G72" s="66"/>
      <c r="H72" s="22">
        <f t="shared" si="10"/>
        <v>0</v>
      </c>
    </row>
    <row r="73" spans="1:8" ht="13.5" customHeight="1" x14ac:dyDescent="0.25">
      <c r="A73" s="72" t="s">
        <v>198</v>
      </c>
      <c r="B73" s="66"/>
      <c r="C73" s="67"/>
      <c r="D73" s="67"/>
      <c r="E73" s="59"/>
      <c r="F73" s="66">
        <v>163899</v>
      </c>
      <c r="G73" s="77">
        <v>163899</v>
      </c>
      <c r="H73" s="22">
        <f t="shared" si="10"/>
        <v>0</v>
      </c>
    </row>
    <row r="74" spans="1:8" ht="17.25" customHeight="1" x14ac:dyDescent="0.25">
      <c r="A74" s="72" t="s">
        <v>171</v>
      </c>
      <c r="B74" s="66"/>
      <c r="C74" s="67"/>
      <c r="D74" s="67"/>
      <c r="E74" s="59">
        <v>600000</v>
      </c>
      <c r="F74" s="66"/>
      <c r="G74" s="66"/>
      <c r="H74" s="22">
        <f t="shared" si="10"/>
        <v>0</v>
      </c>
    </row>
    <row r="75" spans="1:8" ht="17.25" customHeight="1" x14ac:dyDescent="0.25">
      <c r="A75" s="72" t="s">
        <v>51</v>
      </c>
      <c r="B75" s="66"/>
      <c r="C75" s="67">
        <v>50000</v>
      </c>
      <c r="D75" s="67">
        <v>50000</v>
      </c>
      <c r="E75" s="59">
        <v>238070</v>
      </c>
      <c r="F75" s="66"/>
      <c r="G75" s="66"/>
      <c r="H75" s="22">
        <f t="shared" si="10"/>
        <v>0</v>
      </c>
    </row>
    <row r="76" spans="1:8" ht="17.25" customHeight="1" x14ac:dyDescent="0.25">
      <c r="A76" s="72"/>
      <c r="B76" s="66"/>
      <c r="C76" s="67"/>
      <c r="D76" s="67"/>
      <c r="E76" s="59"/>
      <c r="F76" s="77"/>
      <c r="G76" s="77"/>
      <c r="H76" s="22">
        <f t="shared" si="10"/>
        <v>0</v>
      </c>
    </row>
    <row r="77" spans="1:8" ht="16.5" customHeight="1" x14ac:dyDescent="0.25">
      <c r="A77" s="50" t="s">
        <v>52</v>
      </c>
      <c r="B77" s="43">
        <f>B80+B81+B82+B83+B86+B87+B88+B89+B90+B91+B92+B93+B94+B95+B96+B78+B79</f>
        <v>149000</v>
      </c>
      <c r="C77" s="43">
        <f>C80+C81+C82+C83+C86+C87+C88+C89+C90+C91+C92+C93+C94+C95+C96+C78+C79</f>
        <v>708970</v>
      </c>
      <c r="D77" s="43">
        <f>D80+D81+D82+D83+D86+D87+D88+D89+D90+D91+D92+D93+D94+D95+D96+D78+D79+D84+D85</f>
        <v>1877564</v>
      </c>
      <c r="E77" s="60">
        <f>SUM(E78:E96)</f>
        <v>1394661</v>
      </c>
      <c r="F77" s="43">
        <f>F80+F81+F82+F83+F86+F87+F88+F89+F90+F91+F92+F93+F94+F95+F96+F78+F79+F84+F85+F97+F98</f>
        <v>6124400</v>
      </c>
      <c r="G77" s="43">
        <f>G80+G81+G82+G83+G86+G87+G88+G89+G90+G91+G92+G93+G94+G95+G96+G78+G79+G84+G85+G97+G98</f>
        <v>8821480</v>
      </c>
      <c r="H77" s="43">
        <f>H80+H81+H82+H83+H86+H87+H88+H89+H90+H91+H92+H93+H94+H95+H96+H78+H79+H84+H85+H97+H98</f>
        <v>2697080</v>
      </c>
    </row>
    <row r="78" spans="1:8" ht="16.5" customHeight="1" x14ac:dyDescent="0.25">
      <c r="A78" s="55" t="s">
        <v>144</v>
      </c>
      <c r="B78" s="43"/>
      <c r="C78" s="43"/>
      <c r="D78" s="21">
        <v>107000</v>
      </c>
      <c r="E78" s="59">
        <v>50000</v>
      </c>
      <c r="F78" s="21">
        <v>140000</v>
      </c>
      <c r="G78" s="21">
        <v>140000</v>
      </c>
      <c r="H78" s="22">
        <f t="shared" ref="H78:H98" si="11">G78-F78</f>
        <v>0</v>
      </c>
    </row>
    <row r="79" spans="1:8" ht="16.5" customHeight="1" x14ac:dyDescent="0.25">
      <c r="A79" s="55" t="s">
        <v>145</v>
      </c>
      <c r="B79" s="43"/>
      <c r="C79" s="43"/>
      <c r="D79" s="21">
        <v>20000</v>
      </c>
      <c r="E79" s="59">
        <v>20000</v>
      </c>
      <c r="F79" s="21"/>
      <c r="G79" s="21"/>
      <c r="H79" s="22">
        <f t="shared" si="11"/>
        <v>0</v>
      </c>
    </row>
    <row r="80" spans="1:8" ht="20.100000000000001" customHeight="1" x14ac:dyDescent="0.25">
      <c r="A80" s="12" t="s">
        <v>167</v>
      </c>
      <c r="B80" s="42"/>
      <c r="C80" s="21">
        <v>20000</v>
      </c>
      <c r="D80" s="21">
        <v>451800</v>
      </c>
      <c r="E80" s="59">
        <v>50000</v>
      </c>
      <c r="F80" s="22">
        <v>128000</v>
      </c>
      <c r="G80" s="22">
        <v>128000</v>
      </c>
      <c r="H80" s="22">
        <f t="shared" si="11"/>
        <v>0</v>
      </c>
    </row>
    <row r="81" spans="1:8" ht="20.100000000000001" customHeight="1" x14ac:dyDescent="0.25">
      <c r="A81" s="12" t="s">
        <v>54</v>
      </c>
      <c r="B81" s="45">
        <v>20000</v>
      </c>
      <c r="C81" s="21">
        <v>20000</v>
      </c>
      <c r="D81" s="21">
        <v>24000</v>
      </c>
      <c r="E81" s="59">
        <v>26000</v>
      </c>
      <c r="F81" s="22">
        <v>28000</v>
      </c>
      <c r="G81" s="22">
        <v>28000</v>
      </c>
      <c r="H81" s="22">
        <f t="shared" si="11"/>
        <v>0</v>
      </c>
    </row>
    <row r="82" spans="1:8" ht="20.100000000000001" customHeight="1" x14ac:dyDescent="0.25">
      <c r="A82" s="13" t="s">
        <v>55</v>
      </c>
      <c r="B82" s="39"/>
      <c r="C82" s="21">
        <v>5000</v>
      </c>
      <c r="D82" s="21">
        <v>6000</v>
      </c>
      <c r="E82" s="59">
        <v>6000</v>
      </c>
      <c r="F82" s="22">
        <v>30000</v>
      </c>
      <c r="G82" s="22">
        <v>30000</v>
      </c>
      <c r="H82" s="22">
        <f t="shared" si="11"/>
        <v>0</v>
      </c>
    </row>
    <row r="83" spans="1:8" ht="20.100000000000001" customHeight="1" x14ac:dyDescent="0.25">
      <c r="A83" s="13" t="s">
        <v>168</v>
      </c>
      <c r="B83" s="39"/>
      <c r="C83" s="21">
        <v>50000</v>
      </c>
      <c r="D83" s="21">
        <v>80000</v>
      </c>
      <c r="E83" s="59">
        <v>80000</v>
      </c>
      <c r="F83" s="22">
        <v>80000</v>
      </c>
      <c r="G83" s="22">
        <v>80000</v>
      </c>
      <c r="H83" s="22">
        <f t="shared" si="11"/>
        <v>0</v>
      </c>
    </row>
    <row r="84" spans="1:8" ht="18.75" customHeight="1" x14ac:dyDescent="0.25">
      <c r="A84" s="13" t="s">
        <v>193</v>
      </c>
      <c r="B84" s="39"/>
      <c r="C84" s="21"/>
      <c r="D84" s="21">
        <v>180000</v>
      </c>
      <c r="E84" s="62">
        <v>400000</v>
      </c>
      <c r="F84" s="22">
        <v>1849400</v>
      </c>
      <c r="G84" s="22">
        <v>3302000</v>
      </c>
      <c r="H84" s="22">
        <f t="shared" si="11"/>
        <v>1452600</v>
      </c>
    </row>
    <row r="85" spans="1:8" ht="20.25" customHeight="1" x14ac:dyDescent="0.25">
      <c r="A85" s="13" t="s">
        <v>158</v>
      </c>
      <c r="B85" s="39"/>
      <c r="C85" s="21"/>
      <c r="D85" s="21">
        <v>140000</v>
      </c>
      <c r="E85" s="78"/>
      <c r="F85" s="22">
        <v>60000</v>
      </c>
      <c r="G85" s="22">
        <v>180000</v>
      </c>
      <c r="H85" s="22">
        <f t="shared" si="11"/>
        <v>120000</v>
      </c>
    </row>
    <row r="86" spans="1:8" ht="20.100000000000001" customHeight="1" x14ac:dyDescent="0.25">
      <c r="A86" s="13" t="s">
        <v>157</v>
      </c>
      <c r="B86" s="39"/>
      <c r="C86" s="21">
        <v>30000</v>
      </c>
      <c r="D86" s="21">
        <v>186000</v>
      </c>
      <c r="E86" s="59">
        <v>39000</v>
      </c>
      <c r="F86" s="22">
        <v>255000</v>
      </c>
      <c r="G86" s="22">
        <v>300000</v>
      </c>
      <c r="H86" s="22">
        <f t="shared" si="11"/>
        <v>45000</v>
      </c>
    </row>
    <row r="87" spans="1:8" ht="20.100000000000001" customHeight="1" x14ac:dyDescent="0.25">
      <c r="A87" s="13" t="s">
        <v>169</v>
      </c>
      <c r="B87" s="39"/>
      <c r="C87" s="21">
        <v>55000</v>
      </c>
      <c r="D87" s="21">
        <v>60000</v>
      </c>
      <c r="E87" s="59">
        <v>60000</v>
      </c>
      <c r="F87" s="22">
        <v>85000</v>
      </c>
      <c r="G87" s="22">
        <v>107500</v>
      </c>
      <c r="H87" s="22">
        <f t="shared" si="11"/>
        <v>22500</v>
      </c>
    </row>
    <row r="88" spans="1:8" ht="25.5" customHeight="1" x14ac:dyDescent="0.25">
      <c r="A88" s="13" t="s">
        <v>195</v>
      </c>
      <c r="B88" s="22">
        <v>86200</v>
      </c>
      <c r="C88" s="21">
        <v>190320</v>
      </c>
      <c r="D88" s="21">
        <v>228384</v>
      </c>
      <c r="E88" s="59">
        <v>247416</v>
      </c>
      <c r="F88" s="22">
        <v>2250000</v>
      </c>
      <c r="G88" s="22">
        <v>3306980</v>
      </c>
      <c r="H88" s="22">
        <f t="shared" si="11"/>
        <v>1056980</v>
      </c>
    </row>
    <row r="89" spans="1:8" ht="20.100000000000001" customHeight="1" x14ac:dyDescent="0.25">
      <c r="A89" s="15" t="s">
        <v>60</v>
      </c>
      <c r="B89" s="39"/>
      <c r="C89" s="21">
        <v>30000</v>
      </c>
      <c r="D89" s="21">
        <v>36000</v>
      </c>
      <c r="E89" s="59">
        <v>39000</v>
      </c>
      <c r="F89" s="22">
        <v>40000</v>
      </c>
      <c r="G89" s="22">
        <v>40000</v>
      </c>
      <c r="H89" s="22">
        <f t="shared" si="11"/>
        <v>0</v>
      </c>
    </row>
    <row r="90" spans="1:8" ht="29.25" customHeight="1" x14ac:dyDescent="0.25">
      <c r="A90" s="13" t="s">
        <v>195</v>
      </c>
      <c r="B90" s="39"/>
      <c r="C90" s="21">
        <v>60000</v>
      </c>
      <c r="D90" s="21">
        <v>60000</v>
      </c>
      <c r="E90" s="59">
        <v>70000</v>
      </c>
      <c r="F90" s="22">
        <v>70000</v>
      </c>
      <c r="G90" s="22">
        <v>70000</v>
      </c>
      <c r="H90" s="22">
        <f t="shared" si="11"/>
        <v>0</v>
      </c>
    </row>
    <row r="91" spans="1:8" ht="17.25" customHeight="1" x14ac:dyDescent="0.25">
      <c r="A91" s="13" t="s">
        <v>62</v>
      </c>
      <c r="B91" s="39"/>
      <c r="C91" s="21">
        <v>49000</v>
      </c>
      <c r="D91" s="21">
        <v>58800</v>
      </c>
      <c r="E91" s="59">
        <v>63700</v>
      </c>
      <c r="F91" s="22">
        <v>65000</v>
      </c>
      <c r="G91" s="22">
        <v>65000</v>
      </c>
      <c r="H91" s="22">
        <f t="shared" si="11"/>
        <v>0</v>
      </c>
    </row>
    <row r="92" spans="1:8" ht="20.25" customHeight="1" x14ac:dyDescent="0.25">
      <c r="A92" s="13" t="s">
        <v>63</v>
      </c>
      <c r="B92" s="39"/>
      <c r="C92" s="21">
        <v>40000</v>
      </c>
      <c r="D92" s="21">
        <v>50000</v>
      </c>
      <c r="E92" s="59">
        <v>50000</v>
      </c>
      <c r="F92" s="22">
        <v>50000</v>
      </c>
      <c r="G92" s="22">
        <v>50000</v>
      </c>
      <c r="H92" s="22">
        <f t="shared" si="11"/>
        <v>0</v>
      </c>
    </row>
    <row r="93" spans="1:8" ht="14.25" customHeight="1" x14ac:dyDescent="0.25">
      <c r="A93" s="12" t="s">
        <v>189</v>
      </c>
      <c r="B93" s="42"/>
      <c r="C93" s="21">
        <v>39650</v>
      </c>
      <c r="D93" s="21">
        <v>47580</v>
      </c>
      <c r="E93" s="59">
        <v>51545</v>
      </c>
      <c r="F93" s="22">
        <v>52000</v>
      </c>
      <c r="G93" s="22">
        <v>52000</v>
      </c>
      <c r="H93" s="22">
        <f t="shared" si="11"/>
        <v>0</v>
      </c>
    </row>
    <row r="94" spans="1:8" ht="18.75" customHeight="1" x14ac:dyDescent="0.25">
      <c r="A94" s="13" t="s">
        <v>65</v>
      </c>
      <c r="B94" s="39"/>
      <c r="C94" s="21">
        <v>20000</v>
      </c>
      <c r="D94" s="21">
        <v>20000</v>
      </c>
      <c r="E94" s="59">
        <v>20000</v>
      </c>
      <c r="F94" s="22">
        <v>20000</v>
      </c>
      <c r="G94" s="22">
        <v>20000</v>
      </c>
      <c r="H94" s="22">
        <f t="shared" si="11"/>
        <v>0</v>
      </c>
    </row>
    <row r="95" spans="1:8" ht="16.5" customHeight="1" x14ac:dyDescent="0.25">
      <c r="A95" s="13" t="s">
        <v>177</v>
      </c>
      <c r="B95" s="39"/>
      <c r="C95" s="21">
        <v>20000</v>
      </c>
      <c r="D95" s="21">
        <v>22000</v>
      </c>
      <c r="E95" s="59">
        <v>22000</v>
      </c>
      <c r="F95" s="22">
        <v>322000</v>
      </c>
      <c r="G95" s="22">
        <v>322000</v>
      </c>
      <c r="H95" s="22">
        <f t="shared" si="11"/>
        <v>0</v>
      </c>
    </row>
    <row r="96" spans="1:8" ht="14.25" customHeight="1" x14ac:dyDescent="0.25">
      <c r="A96" s="13" t="s">
        <v>67</v>
      </c>
      <c r="B96" s="22">
        <v>42800</v>
      </c>
      <c r="C96" s="21">
        <v>80000</v>
      </c>
      <c r="D96" s="21">
        <v>100000</v>
      </c>
      <c r="E96" s="59">
        <v>100000</v>
      </c>
      <c r="F96" s="22">
        <v>100000</v>
      </c>
      <c r="G96" s="22">
        <v>100000</v>
      </c>
      <c r="H96" s="22">
        <f t="shared" si="11"/>
        <v>0</v>
      </c>
    </row>
    <row r="97" spans="1:8" ht="14.25" customHeight="1" x14ac:dyDescent="0.25">
      <c r="A97" s="13" t="s">
        <v>197</v>
      </c>
      <c r="B97" s="22"/>
      <c r="C97" s="21"/>
      <c r="D97" s="21"/>
      <c r="E97" s="59"/>
      <c r="F97" s="22">
        <v>200000</v>
      </c>
      <c r="G97" s="22">
        <v>200000</v>
      </c>
      <c r="H97" s="22">
        <f t="shared" si="11"/>
        <v>0</v>
      </c>
    </row>
    <row r="98" spans="1:8" ht="14.25" customHeight="1" x14ac:dyDescent="0.25">
      <c r="A98" s="13" t="s">
        <v>203</v>
      </c>
      <c r="B98" s="22"/>
      <c r="C98" s="21"/>
      <c r="D98" s="21"/>
      <c r="E98" s="59"/>
      <c r="F98" s="22">
        <v>300000</v>
      </c>
      <c r="G98" s="22">
        <v>300000</v>
      </c>
      <c r="H98" s="22">
        <f t="shared" si="11"/>
        <v>0</v>
      </c>
    </row>
    <row r="99" spans="1:8" ht="14.25" customHeight="1" x14ac:dyDescent="0.25">
      <c r="A99" s="16" t="s">
        <v>133</v>
      </c>
      <c r="B99" s="43">
        <f t="shared" ref="B99:H99" si="12">B100</f>
        <v>0</v>
      </c>
      <c r="C99" s="43">
        <f t="shared" si="12"/>
        <v>70000</v>
      </c>
      <c r="D99" s="43">
        <f t="shared" si="12"/>
        <v>90000</v>
      </c>
      <c r="E99" s="60">
        <f t="shared" si="12"/>
        <v>100000</v>
      </c>
      <c r="F99" s="43">
        <f t="shared" si="12"/>
        <v>120000</v>
      </c>
      <c r="G99" s="43">
        <f t="shared" si="12"/>
        <v>120000</v>
      </c>
      <c r="H99" s="43">
        <f t="shared" si="12"/>
        <v>0</v>
      </c>
    </row>
    <row r="100" spans="1:8" ht="27.75" customHeight="1" x14ac:dyDescent="0.25">
      <c r="A100" s="15" t="s">
        <v>69</v>
      </c>
      <c r="B100" s="39"/>
      <c r="C100" s="21">
        <v>70000</v>
      </c>
      <c r="D100" s="21">
        <v>90000</v>
      </c>
      <c r="E100" s="59">
        <v>100000</v>
      </c>
      <c r="F100" s="22">
        <v>120000</v>
      </c>
      <c r="G100" s="22">
        <v>120000</v>
      </c>
      <c r="H100" s="22">
        <f>G100-F100</f>
        <v>0</v>
      </c>
    </row>
    <row r="101" spans="1:8" ht="12.75" customHeight="1" x14ac:dyDescent="0.25">
      <c r="A101" s="16" t="s">
        <v>134</v>
      </c>
      <c r="B101" s="43">
        <f t="shared" ref="B101:H101" si="13">B102+B103+B104+B105</f>
        <v>0</v>
      </c>
      <c r="C101" s="43">
        <f t="shared" si="13"/>
        <v>0</v>
      </c>
      <c r="D101" s="43">
        <f t="shared" si="13"/>
        <v>10710000</v>
      </c>
      <c r="E101" s="60">
        <f>E102+E103+E104+E105</f>
        <v>0</v>
      </c>
      <c r="F101" s="43">
        <f>F102+F103+F104+F105</f>
        <v>0</v>
      </c>
      <c r="G101" s="43">
        <f>G102+G103+G104+G105</f>
        <v>0</v>
      </c>
      <c r="H101" s="43">
        <f t="shared" si="13"/>
        <v>0</v>
      </c>
    </row>
    <row r="102" spans="1:8" ht="41.25" customHeight="1" x14ac:dyDescent="0.25">
      <c r="A102" s="73" t="s">
        <v>71</v>
      </c>
      <c r="B102" s="42"/>
      <c r="C102" s="21"/>
      <c r="D102" s="21">
        <v>3810000</v>
      </c>
      <c r="E102" s="59"/>
      <c r="F102" s="25"/>
      <c r="G102" s="25"/>
      <c r="H102" s="22">
        <f t="shared" ref="H102:H107" si="14">G102-F102</f>
        <v>0</v>
      </c>
    </row>
    <row r="103" spans="1:8" ht="45" customHeight="1" x14ac:dyDescent="0.25">
      <c r="A103" s="6" t="s">
        <v>72</v>
      </c>
      <c r="B103" s="42"/>
      <c r="C103" s="21"/>
      <c r="D103" s="21">
        <v>2984491</v>
      </c>
      <c r="E103" s="59"/>
      <c r="F103" s="25"/>
      <c r="G103" s="25"/>
      <c r="H103" s="22">
        <f t="shared" si="14"/>
        <v>0</v>
      </c>
    </row>
    <row r="104" spans="1:8" ht="29.25" customHeight="1" x14ac:dyDescent="0.25">
      <c r="A104" s="6" t="s">
        <v>73</v>
      </c>
      <c r="B104" s="42"/>
      <c r="C104" s="21"/>
      <c r="D104" s="21">
        <v>1546055</v>
      </c>
      <c r="E104" s="59"/>
      <c r="F104" s="25"/>
      <c r="G104" s="25"/>
      <c r="H104" s="22">
        <f t="shared" si="14"/>
        <v>0</v>
      </c>
    </row>
    <row r="105" spans="1:8" ht="48" customHeight="1" x14ac:dyDescent="0.25">
      <c r="A105" s="6" t="s">
        <v>74</v>
      </c>
      <c r="B105" s="42"/>
      <c r="C105" s="21"/>
      <c r="D105" s="21">
        <v>2369454</v>
      </c>
      <c r="E105" s="59"/>
      <c r="F105" s="25"/>
      <c r="G105" s="25"/>
      <c r="H105" s="22">
        <f t="shared" si="14"/>
        <v>0</v>
      </c>
    </row>
    <row r="106" spans="1:8" ht="16.5" customHeight="1" x14ac:dyDescent="0.25">
      <c r="A106" s="11" t="s">
        <v>135</v>
      </c>
      <c r="B106" s="43">
        <f>B107+B117+B123+B124+B126+B127</f>
        <v>406449.05</v>
      </c>
      <c r="C106" s="43">
        <f>C107+C117+C123+C124+C126+C127</f>
        <v>4911158</v>
      </c>
      <c r="D106" s="43">
        <f>D107+D117+D123+D124+D126+D127</f>
        <v>7033617</v>
      </c>
      <c r="E106" s="60">
        <f>E107+E117+E123+E124</f>
        <v>7170000</v>
      </c>
      <c r="F106" s="43">
        <f>F107+F117+F123+F124+F126+F127</f>
        <v>7593000</v>
      </c>
      <c r="G106" s="43">
        <f>G107+G117+G123+G124+G126+G127</f>
        <v>8880980</v>
      </c>
      <c r="H106" s="22">
        <f t="shared" si="14"/>
        <v>1287980</v>
      </c>
    </row>
    <row r="107" spans="1:8" ht="18.75" customHeight="1" x14ac:dyDescent="0.25">
      <c r="A107" s="5" t="s">
        <v>104</v>
      </c>
      <c r="B107" s="43">
        <f>SUM(B108:B115)</f>
        <v>324263.92</v>
      </c>
      <c r="C107" s="43">
        <f>SUM(C108:C115)</f>
        <v>200000</v>
      </c>
      <c r="D107" s="43">
        <f>SUM(D108:D116)</f>
        <v>3027000</v>
      </c>
      <c r="E107" s="60">
        <f>SUM(E108:E115)</f>
        <v>870000</v>
      </c>
      <c r="F107" s="43">
        <f>SUM(F108:F115)</f>
        <v>990000</v>
      </c>
      <c r="G107" s="43">
        <f>SUM(G108:G115)</f>
        <v>990000</v>
      </c>
      <c r="H107" s="22">
        <f t="shared" si="14"/>
        <v>0</v>
      </c>
    </row>
    <row r="108" spans="1:8" ht="18.75" customHeight="1" x14ac:dyDescent="0.25">
      <c r="A108" s="12" t="s">
        <v>161</v>
      </c>
      <c r="B108" s="21"/>
      <c r="C108" s="21"/>
      <c r="D108" s="21">
        <v>90000</v>
      </c>
      <c r="E108" s="60">
        <v>188000</v>
      </c>
      <c r="F108" s="43"/>
      <c r="G108" s="43"/>
      <c r="H108" s="22">
        <f t="shared" ref="H108:H116" si="15">G108-F108</f>
        <v>0</v>
      </c>
    </row>
    <row r="109" spans="1:8" ht="18.75" customHeight="1" x14ac:dyDescent="0.25">
      <c r="A109" s="12" t="s">
        <v>115</v>
      </c>
      <c r="B109" s="21"/>
      <c r="C109" s="21"/>
      <c r="D109" s="21">
        <v>115000</v>
      </c>
      <c r="E109" s="60">
        <v>96000</v>
      </c>
      <c r="F109" s="43"/>
      <c r="G109" s="43"/>
      <c r="H109" s="22">
        <f t="shared" si="15"/>
        <v>0</v>
      </c>
    </row>
    <row r="110" spans="1:8" ht="18.75" customHeight="1" x14ac:dyDescent="0.25">
      <c r="A110" s="12" t="s">
        <v>162</v>
      </c>
      <c r="B110" s="21"/>
      <c r="C110" s="21"/>
      <c r="D110" s="21">
        <v>200000</v>
      </c>
      <c r="E110" s="60">
        <v>60000</v>
      </c>
      <c r="F110" s="43"/>
      <c r="G110" s="43"/>
      <c r="H110" s="22">
        <f t="shared" si="15"/>
        <v>0</v>
      </c>
    </row>
    <row r="111" spans="1:8" ht="18.75" customHeight="1" x14ac:dyDescent="0.25">
      <c r="A111" s="12" t="s">
        <v>116</v>
      </c>
      <c r="B111" s="21"/>
      <c r="C111" s="21"/>
      <c r="D111" s="21">
        <v>40000</v>
      </c>
      <c r="E111" s="60">
        <v>45000</v>
      </c>
      <c r="F111" s="43"/>
      <c r="G111" s="43"/>
      <c r="H111" s="22">
        <f t="shared" si="15"/>
        <v>0</v>
      </c>
    </row>
    <row r="112" spans="1:8" ht="18.75" customHeight="1" x14ac:dyDescent="0.25">
      <c r="A112" s="12" t="s">
        <v>117</v>
      </c>
      <c r="B112" s="21"/>
      <c r="C112" s="21"/>
      <c r="D112" s="21">
        <v>400000</v>
      </c>
      <c r="E112" s="60">
        <v>400000</v>
      </c>
      <c r="F112" s="43"/>
      <c r="G112" s="43"/>
      <c r="H112" s="22">
        <f t="shared" si="15"/>
        <v>0</v>
      </c>
    </row>
    <row r="113" spans="1:8" ht="18.75" customHeight="1" x14ac:dyDescent="0.25">
      <c r="A113" s="12" t="s">
        <v>163</v>
      </c>
      <c r="B113" s="21"/>
      <c r="C113" s="21"/>
      <c r="D113" s="21">
        <v>25000</v>
      </c>
      <c r="E113" s="60">
        <v>81000</v>
      </c>
      <c r="F113" s="43"/>
      <c r="G113" s="43"/>
      <c r="H113" s="22">
        <f t="shared" si="15"/>
        <v>0</v>
      </c>
    </row>
    <row r="114" spans="1:8" ht="18.75" customHeight="1" x14ac:dyDescent="0.25">
      <c r="A114" s="12" t="s">
        <v>194</v>
      </c>
      <c r="B114" s="21"/>
      <c r="C114" s="21"/>
      <c r="D114" s="21">
        <v>150000</v>
      </c>
      <c r="E114" s="60"/>
      <c r="F114" s="43">
        <v>120000</v>
      </c>
      <c r="G114" s="43">
        <v>120000</v>
      </c>
      <c r="H114" s="22">
        <f t="shared" si="15"/>
        <v>0</v>
      </c>
    </row>
    <row r="115" spans="1:8" ht="18.75" customHeight="1" x14ac:dyDescent="0.25">
      <c r="A115" s="12" t="s">
        <v>118</v>
      </c>
      <c r="B115" s="21">
        <v>324263.92</v>
      </c>
      <c r="C115" s="21">
        <v>200000</v>
      </c>
      <c r="D115" s="21">
        <v>644300</v>
      </c>
      <c r="E115" s="60"/>
      <c r="F115" s="43">
        <v>870000</v>
      </c>
      <c r="G115" s="43">
        <v>870000</v>
      </c>
      <c r="H115" s="22">
        <f t="shared" si="15"/>
        <v>0</v>
      </c>
    </row>
    <row r="116" spans="1:8" ht="92.25" customHeight="1" x14ac:dyDescent="0.25">
      <c r="A116" s="12" t="s">
        <v>159</v>
      </c>
      <c r="B116" s="21"/>
      <c r="C116" s="21"/>
      <c r="D116" s="21">
        <v>1362700</v>
      </c>
      <c r="E116" s="78"/>
      <c r="F116" s="43"/>
      <c r="G116" s="43"/>
      <c r="H116" s="22">
        <f t="shared" si="15"/>
        <v>0</v>
      </c>
    </row>
    <row r="117" spans="1:8" s="40" customFormat="1" ht="15" customHeight="1" x14ac:dyDescent="0.25">
      <c r="A117" s="56" t="s">
        <v>98</v>
      </c>
      <c r="B117" s="43">
        <f>B119+B120+B121+B118</f>
        <v>25399.07</v>
      </c>
      <c r="C117" s="43">
        <f>C119+C120+C121+C118</f>
        <v>1711158</v>
      </c>
      <c r="D117" s="43">
        <f>D119+D120+D121+D118</f>
        <v>3006617</v>
      </c>
      <c r="E117" s="60">
        <f>E119+E121+E118+E120</f>
        <v>1300000</v>
      </c>
      <c r="F117" s="43">
        <f>F119+F120+F121+F118+F122</f>
        <v>2000000</v>
      </c>
      <c r="G117" s="43">
        <f>G119+G120+G121+G118+G122</f>
        <v>2511180</v>
      </c>
      <c r="H117" s="43">
        <f>H119+H120+H121+H118+H122</f>
        <v>511180</v>
      </c>
    </row>
    <row r="118" spans="1:8" ht="15.75" customHeight="1" x14ac:dyDescent="0.25">
      <c r="A118" s="12" t="s">
        <v>118</v>
      </c>
      <c r="B118" s="21"/>
      <c r="C118" s="21"/>
      <c r="D118" s="21">
        <v>1006617</v>
      </c>
      <c r="E118" s="59"/>
      <c r="F118" s="21">
        <v>500000</v>
      </c>
      <c r="G118" s="21">
        <v>798000</v>
      </c>
      <c r="H118" s="22">
        <f>G118-F118</f>
        <v>298000</v>
      </c>
    </row>
    <row r="119" spans="1:8" ht="30.75" customHeight="1" x14ac:dyDescent="0.25">
      <c r="A119" s="12" t="s">
        <v>75</v>
      </c>
      <c r="B119" s="39"/>
      <c r="C119" s="21">
        <v>850000</v>
      </c>
      <c r="D119" s="21">
        <v>928000</v>
      </c>
      <c r="E119" s="59">
        <v>700000</v>
      </c>
      <c r="F119" s="22">
        <v>700000</v>
      </c>
      <c r="G119" s="22">
        <v>700000</v>
      </c>
      <c r="H119" s="22">
        <f>G119-F119</f>
        <v>0</v>
      </c>
    </row>
    <row r="120" spans="1:8" ht="34.5" customHeight="1" x14ac:dyDescent="0.25">
      <c r="A120" s="12" t="s">
        <v>202</v>
      </c>
      <c r="B120" s="42"/>
      <c r="C120" s="21">
        <v>747158</v>
      </c>
      <c r="D120" s="21">
        <v>928000</v>
      </c>
      <c r="E120" s="59">
        <v>456000</v>
      </c>
      <c r="F120" s="22"/>
      <c r="G120" s="22"/>
      <c r="H120" s="22">
        <f>G120-F120</f>
        <v>0</v>
      </c>
    </row>
    <row r="121" spans="1:8" ht="30" customHeight="1" x14ac:dyDescent="0.25">
      <c r="A121" s="12" t="s">
        <v>77</v>
      </c>
      <c r="B121" s="39">
        <v>25399.07</v>
      </c>
      <c r="C121" s="21">
        <v>114000</v>
      </c>
      <c r="D121" s="21">
        <v>144000</v>
      </c>
      <c r="E121" s="59">
        <v>144000</v>
      </c>
      <c r="F121" s="22">
        <v>100000</v>
      </c>
      <c r="G121" s="22">
        <v>100000</v>
      </c>
      <c r="H121" s="22">
        <f>G121-F121</f>
        <v>0</v>
      </c>
    </row>
    <row r="122" spans="1:8" ht="30" customHeight="1" x14ac:dyDescent="0.25">
      <c r="A122" s="12" t="s">
        <v>176</v>
      </c>
      <c r="B122" s="39"/>
      <c r="C122" s="21"/>
      <c r="D122" s="21"/>
      <c r="E122" s="59"/>
      <c r="F122" s="22">
        <v>700000</v>
      </c>
      <c r="G122" s="22">
        <v>913180</v>
      </c>
      <c r="H122" s="22">
        <f>G122-F122</f>
        <v>213180</v>
      </c>
    </row>
    <row r="123" spans="1:8" s="40" customFormat="1" ht="18.75" customHeight="1" x14ac:dyDescent="0.25">
      <c r="A123" s="16" t="s">
        <v>103</v>
      </c>
      <c r="B123" s="46">
        <v>56786.06</v>
      </c>
      <c r="C123" s="43"/>
      <c r="D123" s="43"/>
      <c r="E123" s="60"/>
      <c r="F123" s="48"/>
      <c r="G123" s="48"/>
      <c r="H123" s="48"/>
    </row>
    <row r="124" spans="1:8" s="40" customFormat="1" ht="18.75" customHeight="1" x14ac:dyDescent="0.25">
      <c r="A124" s="16" t="s">
        <v>119</v>
      </c>
      <c r="B124" s="48">
        <f>B125+B126+B127</f>
        <v>0</v>
      </c>
      <c r="C124" s="48">
        <f>C125+C126+C127</f>
        <v>1500000</v>
      </c>
      <c r="D124" s="43">
        <v>1000000</v>
      </c>
      <c r="E124" s="63">
        <f>E125+E126+E127+E128</f>
        <v>5000000</v>
      </c>
      <c r="F124" s="63">
        <f>F125+F126+F127+F128</f>
        <v>4603000</v>
      </c>
      <c r="G124" s="63">
        <f>G125+G126+G127+G128</f>
        <v>5379800</v>
      </c>
      <c r="H124" s="63">
        <f>H125+H126+H127+H128</f>
        <v>776800</v>
      </c>
    </row>
    <row r="125" spans="1:8" ht="18.75" customHeight="1" x14ac:dyDescent="0.25">
      <c r="A125" s="12" t="s">
        <v>120</v>
      </c>
      <c r="B125" s="39"/>
      <c r="C125" s="21"/>
      <c r="D125" s="21">
        <v>1000000</v>
      </c>
      <c r="E125" s="59">
        <v>1000000</v>
      </c>
      <c r="F125" s="22">
        <v>1000000</v>
      </c>
      <c r="G125" s="22">
        <v>500000</v>
      </c>
      <c r="H125" s="22">
        <f>G125-F125</f>
        <v>-500000</v>
      </c>
    </row>
    <row r="126" spans="1:8" ht="35.25" customHeight="1" x14ac:dyDescent="0.25">
      <c r="A126" s="12" t="s">
        <v>79</v>
      </c>
      <c r="B126" s="42"/>
      <c r="C126" s="21">
        <v>1500000</v>
      </c>
      <c r="D126" s="21"/>
      <c r="E126" s="59"/>
      <c r="F126" s="21"/>
      <c r="G126" s="21"/>
      <c r="H126" s="22">
        <f>G126-F126</f>
        <v>0</v>
      </c>
    </row>
    <row r="127" spans="1:8" ht="30" customHeight="1" x14ac:dyDescent="0.25">
      <c r="A127" s="12" t="s">
        <v>121</v>
      </c>
      <c r="B127" s="42"/>
      <c r="C127" s="21"/>
      <c r="D127" s="21"/>
      <c r="E127" s="59">
        <v>3000000</v>
      </c>
      <c r="F127" s="21"/>
      <c r="G127" s="21"/>
      <c r="H127" s="22">
        <f>G127-F127</f>
        <v>0</v>
      </c>
    </row>
    <row r="128" spans="1:8" ht="27" customHeight="1" x14ac:dyDescent="0.25">
      <c r="A128" s="12" t="s">
        <v>176</v>
      </c>
      <c r="B128" s="42"/>
      <c r="C128" s="21"/>
      <c r="D128" s="21"/>
      <c r="E128" s="59">
        <v>1000000</v>
      </c>
      <c r="F128" s="21">
        <v>3603000</v>
      </c>
      <c r="G128" s="21">
        <v>4879800</v>
      </c>
      <c r="H128" s="22">
        <f>G128-F128</f>
        <v>1276800</v>
      </c>
    </row>
    <row r="129" spans="1:8" s="23" customFormat="1" ht="15.75" customHeight="1" x14ac:dyDescent="0.25">
      <c r="A129" s="52" t="s">
        <v>139</v>
      </c>
      <c r="B129" s="43">
        <f t="shared" ref="B129:H129" si="16">B130+B131+B132+B133+B134</f>
        <v>0</v>
      </c>
      <c r="C129" s="43">
        <f t="shared" si="16"/>
        <v>1000000</v>
      </c>
      <c r="D129" s="43">
        <f t="shared" si="16"/>
        <v>1150000</v>
      </c>
      <c r="E129" s="60">
        <f>E130+E131+E132+E133+E134</f>
        <v>0</v>
      </c>
      <c r="F129" s="43">
        <f>F130+F131+F132+F133+F134</f>
        <v>0</v>
      </c>
      <c r="G129" s="43">
        <f>G130+G131+G132+G133+G134+G135</f>
        <v>230000</v>
      </c>
      <c r="H129" s="43">
        <f>H130+H131+H132+H133+H134+H135</f>
        <v>230000</v>
      </c>
    </row>
    <row r="130" spans="1:8" s="23" customFormat="1" ht="30.75" customHeight="1" x14ac:dyDescent="0.25">
      <c r="A130" s="41" t="s">
        <v>81</v>
      </c>
      <c r="B130" s="42"/>
      <c r="C130" s="21">
        <v>1000000</v>
      </c>
      <c r="D130" s="21">
        <f>D131</f>
        <v>350000</v>
      </c>
      <c r="E130" s="59"/>
      <c r="F130" s="22"/>
      <c r="G130" s="22"/>
      <c r="H130" s="22">
        <f>G130-F130</f>
        <v>0</v>
      </c>
    </row>
    <row r="131" spans="1:8" s="23" customFormat="1" ht="33" customHeight="1" x14ac:dyDescent="0.25">
      <c r="A131" s="41" t="s">
        <v>122</v>
      </c>
      <c r="B131" s="42"/>
      <c r="C131" s="21"/>
      <c r="D131" s="21">
        <v>350000</v>
      </c>
      <c r="E131" s="59"/>
      <c r="F131" s="22"/>
      <c r="G131" s="22"/>
      <c r="H131" s="22">
        <f>G131-F131</f>
        <v>0</v>
      </c>
    </row>
    <row r="132" spans="1:8" s="23" customFormat="1" ht="28.5" customHeight="1" x14ac:dyDescent="0.25">
      <c r="A132" s="41" t="s">
        <v>123</v>
      </c>
      <c r="B132" s="42"/>
      <c r="C132" s="21"/>
      <c r="D132" s="21">
        <v>130000</v>
      </c>
      <c r="E132" s="59"/>
      <c r="F132" s="22"/>
      <c r="G132" s="22"/>
      <c r="H132" s="22">
        <f>G132-F132</f>
        <v>0</v>
      </c>
    </row>
    <row r="133" spans="1:8" s="23" customFormat="1" ht="33" customHeight="1" x14ac:dyDescent="0.25">
      <c r="A133" s="41" t="s">
        <v>124</v>
      </c>
      <c r="B133" s="42"/>
      <c r="C133" s="21"/>
      <c r="D133" s="21">
        <v>120000</v>
      </c>
      <c r="E133" s="59"/>
      <c r="F133" s="22"/>
      <c r="G133" s="22"/>
      <c r="H133" s="22">
        <f>G133-F133</f>
        <v>0</v>
      </c>
    </row>
    <row r="134" spans="1:8" s="23" customFormat="1" ht="33" customHeight="1" x14ac:dyDescent="0.25">
      <c r="A134" s="41" t="s">
        <v>205</v>
      </c>
      <c r="B134" s="42"/>
      <c r="C134" s="21"/>
      <c r="D134" s="21">
        <v>200000</v>
      </c>
      <c r="E134" s="59"/>
      <c r="F134" s="22"/>
      <c r="G134" s="22"/>
      <c r="H134" s="22">
        <f>G134-F134</f>
        <v>0</v>
      </c>
    </row>
    <row r="135" spans="1:8" ht="18" customHeight="1" x14ac:dyDescent="0.25">
      <c r="A135" s="49" t="s">
        <v>204</v>
      </c>
      <c r="B135" s="18"/>
      <c r="C135" s="8"/>
      <c r="D135" s="8"/>
      <c r="E135" s="59"/>
      <c r="F135" s="8"/>
      <c r="G135" s="8">
        <v>230000</v>
      </c>
      <c r="H135" s="22">
        <f>G135-F135</f>
        <v>230000</v>
      </c>
    </row>
    <row r="136" spans="1:8" ht="18.75" customHeight="1" x14ac:dyDescent="0.25">
      <c r="A136" s="5" t="s">
        <v>136</v>
      </c>
      <c r="B136" s="3"/>
      <c r="C136" s="4">
        <f>C137</f>
        <v>750000</v>
      </c>
      <c r="D136" s="4">
        <f>D137</f>
        <v>1200000</v>
      </c>
      <c r="E136" s="60">
        <f>E137</f>
        <v>1200000</v>
      </c>
      <c r="F136" s="4">
        <f>F137</f>
        <v>1200000</v>
      </c>
      <c r="G136" s="4">
        <f>G137</f>
        <v>1200000</v>
      </c>
      <c r="H136" s="4">
        <f>H137+H135</f>
        <v>230000</v>
      </c>
    </row>
    <row r="137" spans="1:8" ht="18" customHeight="1" x14ac:dyDescent="0.25">
      <c r="A137" s="49" t="s">
        <v>108</v>
      </c>
      <c r="B137" s="18"/>
      <c r="C137" s="8">
        <v>750000</v>
      </c>
      <c r="D137" s="8">
        <v>1200000</v>
      </c>
      <c r="E137" s="59">
        <v>1200000</v>
      </c>
      <c r="F137" s="8">
        <v>1200000</v>
      </c>
      <c r="G137" s="8">
        <v>1200000</v>
      </c>
      <c r="H137" s="22">
        <f>G137-F137</f>
        <v>0</v>
      </c>
    </row>
    <row r="138" spans="1:8" ht="16.5" customHeight="1" x14ac:dyDescent="0.25">
      <c r="A138" s="53" t="s">
        <v>137</v>
      </c>
      <c r="B138" s="4">
        <f>B139+B140+J141+B142+B144</f>
        <v>0</v>
      </c>
      <c r="C138" s="4">
        <f>C139+C140+K141+C142+C144</f>
        <v>0</v>
      </c>
      <c r="D138" s="4">
        <f>D139+D140+K141+D142+D144+D143</f>
        <v>9113000</v>
      </c>
      <c r="E138" s="60">
        <f>E139+E140+K142+E142+E144+E141</f>
        <v>11581350</v>
      </c>
      <c r="F138" s="4">
        <f>F139+F140+L141+F142+F144</f>
        <v>9700000</v>
      </c>
      <c r="G138" s="4">
        <f>G139+G140+M141+G142+G144</f>
        <v>9700000</v>
      </c>
      <c r="H138" s="4">
        <f>H139+H140+N141+H142+H144</f>
        <v>0</v>
      </c>
    </row>
    <row r="139" spans="1:8" ht="27" customHeight="1" x14ac:dyDescent="0.25">
      <c r="A139" s="6" t="s">
        <v>87</v>
      </c>
      <c r="B139" s="24"/>
      <c r="C139" s="8"/>
      <c r="D139" s="8">
        <v>3600000</v>
      </c>
      <c r="E139" s="59"/>
      <c r="F139" s="9"/>
      <c r="G139" s="9"/>
      <c r="H139" s="9"/>
    </row>
    <row r="140" spans="1:8" ht="21" customHeight="1" x14ac:dyDescent="0.25">
      <c r="A140" s="6" t="s">
        <v>178</v>
      </c>
      <c r="B140" s="24"/>
      <c r="C140" s="28"/>
      <c r="D140" s="7"/>
      <c r="E140" s="61"/>
      <c r="F140" s="8">
        <v>4700000</v>
      </c>
      <c r="G140" s="8">
        <v>4700000</v>
      </c>
      <c r="H140" s="22">
        <f t="shared" ref="H140:H148" si="17">G140-F140</f>
        <v>0</v>
      </c>
    </row>
    <row r="141" spans="1:8" ht="15" customHeight="1" x14ac:dyDescent="0.25">
      <c r="A141" s="25" t="s">
        <v>153</v>
      </c>
      <c r="B141" s="27"/>
      <c r="C141" s="28"/>
      <c r="D141" s="28"/>
      <c r="E141" s="62">
        <v>1800000</v>
      </c>
      <c r="F141" s="28"/>
      <c r="G141" s="28"/>
      <c r="H141" s="22">
        <f t="shared" si="17"/>
        <v>0</v>
      </c>
    </row>
    <row r="142" spans="1:8" ht="27.75" customHeight="1" x14ac:dyDescent="0.25">
      <c r="A142" s="26" t="s">
        <v>180</v>
      </c>
      <c r="B142" s="29"/>
      <c r="C142" s="28"/>
      <c r="D142" s="28"/>
      <c r="E142" s="62">
        <v>3000000</v>
      </c>
      <c r="F142" s="28"/>
      <c r="G142" s="28"/>
      <c r="H142" s="22">
        <f t="shared" si="17"/>
        <v>0</v>
      </c>
    </row>
    <row r="143" spans="1:8" ht="15" customHeight="1" x14ac:dyDescent="0.25">
      <c r="A143" s="26" t="s">
        <v>154</v>
      </c>
      <c r="B143" s="29"/>
      <c r="C143" s="28"/>
      <c r="D143" s="27">
        <v>4000000</v>
      </c>
      <c r="E143" s="62"/>
      <c r="F143" s="28"/>
      <c r="G143" s="28"/>
      <c r="H143" s="22">
        <f t="shared" si="17"/>
        <v>0</v>
      </c>
    </row>
    <row r="144" spans="1:8" ht="15" customHeight="1" x14ac:dyDescent="0.25">
      <c r="A144" s="26" t="s">
        <v>148</v>
      </c>
      <c r="B144" s="29"/>
      <c r="C144" s="28"/>
      <c r="D144" s="27">
        <v>1513000</v>
      </c>
      <c r="E144" s="62">
        <v>6781350</v>
      </c>
      <c r="F144" s="27">
        <v>5000000</v>
      </c>
      <c r="G144" s="27">
        <v>5000000</v>
      </c>
      <c r="H144" s="22">
        <f t="shared" si="17"/>
        <v>0</v>
      </c>
    </row>
    <row r="145" spans="1:8" ht="16.5" customHeight="1" x14ac:dyDescent="0.25">
      <c r="A145" s="54" t="s">
        <v>138</v>
      </c>
      <c r="B145" s="34">
        <v>2458</v>
      </c>
      <c r="C145" s="35">
        <v>10000</v>
      </c>
      <c r="D145" s="35">
        <v>15000</v>
      </c>
      <c r="E145" s="69">
        <v>15000</v>
      </c>
      <c r="F145" s="35">
        <v>15000</v>
      </c>
      <c r="G145" s="35">
        <v>15000</v>
      </c>
      <c r="H145" s="22">
        <f t="shared" si="17"/>
        <v>0</v>
      </c>
    </row>
    <row r="146" spans="1:8" ht="30.75" customHeight="1" x14ac:dyDescent="0.25">
      <c r="A146" s="54" t="s">
        <v>147</v>
      </c>
      <c r="B146" s="51"/>
      <c r="C146" s="51"/>
      <c r="D146" s="35">
        <v>5100000</v>
      </c>
      <c r="E146" s="74">
        <v>860000</v>
      </c>
      <c r="F146" s="51"/>
      <c r="G146" s="51"/>
      <c r="H146" s="22">
        <f t="shared" si="17"/>
        <v>0</v>
      </c>
    </row>
    <row r="147" spans="1:8" ht="21" customHeight="1" x14ac:dyDescent="0.25">
      <c r="A147" s="68" t="s">
        <v>149</v>
      </c>
      <c r="B147" s="51"/>
      <c r="C147" s="51"/>
      <c r="D147" s="27">
        <v>5100000</v>
      </c>
      <c r="E147" s="75">
        <v>860000</v>
      </c>
      <c r="F147" s="51"/>
      <c r="G147" s="51"/>
      <c r="H147" s="22">
        <f t="shared" si="17"/>
        <v>0</v>
      </c>
    </row>
    <row r="148" spans="1:8" ht="16.5" customHeight="1" x14ac:dyDescent="0.25">
      <c r="A148" s="70" t="s">
        <v>172</v>
      </c>
      <c r="B148" s="51"/>
      <c r="C148" s="51"/>
      <c r="D148" s="27"/>
      <c r="E148" s="74">
        <v>200000</v>
      </c>
      <c r="F148" s="27">
        <v>400000</v>
      </c>
      <c r="G148" s="27">
        <v>400000</v>
      </c>
      <c r="H148" s="22">
        <f t="shared" si="17"/>
        <v>0</v>
      </c>
    </row>
    <row r="149" spans="1:8" ht="20.25" customHeight="1" x14ac:dyDescent="0.25">
      <c r="A149" s="70" t="s">
        <v>190</v>
      </c>
      <c r="B149" s="51"/>
      <c r="C149" s="51"/>
      <c r="D149" s="51"/>
      <c r="E149" s="74">
        <v>350000</v>
      </c>
      <c r="F149" s="76"/>
      <c r="G149" s="51"/>
      <c r="H149" s="51"/>
    </row>
    <row r="150" spans="1:8" ht="26.25" customHeight="1" x14ac:dyDescent="0.25"/>
    <row r="151" spans="1:8" ht="27.75" customHeight="1" x14ac:dyDescent="0.25"/>
    <row r="152" spans="1:8" ht="63.75" customHeight="1" x14ac:dyDescent="0.25">
      <c r="A152" s="80" t="s">
        <v>191</v>
      </c>
      <c r="B152" s="80"/>
      <c r="C152" s="80"/>
      <c r="D152" s="80"/>
      <c r="E152" s="80"/>
      <c r="F152" s="80"/>
      <c r="G152" s="80"/>
      <c r="H152" s="80"/>
    </row>
    <row r="153" spans="1:8" ht="30" customHeight="1" x14ac:dyDescent="0.25"/>
  </sheetData>
  <mergeCells count="5">
    <mergeCell ref="A152:H152"/>
    <mergeCell ref="A3:A4"/>
    <mergeCell ref="A1:H1"/>
    <mergeCell ref="A2:H2"/>
    <mergeCell ref="F3:H3"/>
  </mergeCells>
  <pageMargins left="0.23622047244094491" right="0.23622047244094491" top="0.39370078740157483" bottom="0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8"/>
  <sheetViews>
    <sheetView workbookViewId="0">
      <selection sqref="A1:F9"/>
    </sheetView>
  </sheetViews>
  <sheetFormatPr defaultRowHeight="15" x14ac:dyDescent="0.25"/>
  <cols>
    <col min="1" max="1" width="58.5703125" customWidth="1"/>
    <col min="2" max="2" width="18" customWidth="1"/>
    <col min="3" max="6" width="17.7109375" customWidth="1"/>
    <col min="7" max="7" width="12.5703125" bestFit="1" customWidth="1"/>
  </cols>
  <sheetData>
    <row r="1" spans="1:7" ht="15.75" x14ac:dyDescent="0.25">
      <c r="A1" s="31"/>
      <c r="B1" s="31"/>
      <c r="C1" s="31"/>
      <c r="D1" s="31"/>
      <c r="E1" s="86" t="s">
        <v>92</v>
      </c>
      <c r="F1" s="86"/>
    </row>
    <row r="2" spans="1:7" ht="15.75" x14ac:dyDescent="0.25">
      <c r="A2" s="31"/>
      <c r="B2" s="31"/>
      <c r="C2" s="31"/>
      <c r="D2" s="31"/>
      <c r="E2" s="86" t="s">
        <v>93</v>
      </c>
      <c r="F2" s="86"/>
    </row>
    <row r="3" spans="1:7" ht="15.75" x14ac:dyDescent="0.25">
      <c r="A3" s="31"/>
      <c r="B3" s="31"/>
      <c r="C3" s="31"/>
      <c r="D3" s="31"/>
      <c r="E3" s="87" t="s">
        <v>94</v>
      </c>
      <c r="F3" s="87"/>
    </row>
    <row r="4" spans="1:7" ht="18.75" x14ac:dyDescent="0.3">
      <c r="A4" s="82" t="s">
        <v>111</v>
      </c>
      <c r="B4" s="82"/>
      <c r="C4" s="82"/>
      <c r="D4" s="82"/>
      <c r="E4" s="82"/>
      <c r="F4" s="82"/>
    </row>
    <row r="5" spans="1:7" ht="18.75" x14ac:dyDescent="0.25">
      <c r="A5" s="83" t="s">
        <v>110</v>
      </c>
      <c r="B5" s="83"/>
      <c r="C5" s="83"/>
      <c r="D5" s="83"/>
      <c r="E5" s="83"/>
      <c r="F5" s="83"/>
    </row>
    <row r="6" spans="1:7" ht="18.75" x14ac:dyDescent="0.25">
      <c r="A6" s="88" t="s">
        <v>112</v>
      </c>
      <c r="B6" s="88"/>
      <c r="C6" s="88"/>
      <c r="D6" s="88"/>
      <c r="E6" s="88"/>
      <c r="F6" s="88"/>
    </row>
    <row r="7" spans="1:7" ht="31.5" x14ac:dyDescent="0.25">
      <c r="A7" s="81" t="s">
        <v>0</v>
      </c>
      <c r="B7" s="36" t="s">
        <v>101</v>
      </c>
      <c r="C7" s="36" t="s">
        <v>1</v>
      </c>
      <c r="D7" s="36" t="s">
        <v>3</v>
      </c>
      <c r="E7" s="36" t="s">
        <v>4</v>
      </c>
      <c r="F7" s="36" t="s">
        <v>5</v>
      </c>
    </row>
    <row r="8" spans="1:7" ht="15.75" x14ac:dyDescent="0.25">
      <c r="A8" s="81"/>
      <c r="B8" s="2" t="s">
        <v>2</v>
      </c>
      <c r="C8" s="2" t="s">
        <v>2</v>
      </c>
      <c r="D8" s="2" t="s">
        <v>2</v>
      </c>
      <c r="E8" s="2" t="s">
        <v>2</v>
      </c>
      <c r="F8" s="36" t="s">
        <v>2</v>
      </c>
    </row>
    <row r="9" spans="1:7" ht="15.75" x14ac:dyDescent="0.25">
      <c r="A9" s="36">
        <v>1</v>
      </c>
      <c r="B9" s="36">
        <v>2</v>
      </c>
      <c r="C9" s="2">
        <v>3</v>
      </c>
      <c r="D9" s="2">
        <v>4</v>
      </c>
      <c r="E9" s="2">
        <v>5</v>
      </c>
      <c r="F9" s="36">
        <v>6</v>
      </c>
    </row>
    <row r="10" spans="1:7" ht="18" customHeight="1" x14ac:dyDescent="0.25">
      <c r="A10" s="3" t="s">
        <v>6</v>
      </c>
      <c r="B10" s="4">
        <f>B11+B23+B42+B50+B58+B78+B80+B85+B98+B102+B114</f>
        <v>13835834.060000001</v>
      </c>
      <c r="C10" s="4">
        <f>C11+C23+C42+C50+C58+C78+C80+C85+C98+C102</f>
        <v>26145405</v>
      </c>
      <c r="D10" s="4">
        <f>D11+D23+D42+D50+D58+D78+D80+D85+D98+D102</f>
        <v>29647636</v>
      </c>
      <c r="E10" s="4">
        <f>E11+E23+E42+E50+E58+E78+E80+E85+E98+E102</f>
        <v>27993879</v>
      </c>
      <c r="F10" s="4">
        <f>F11+F23+F42+F50+F58+F78+F80+F85+F98+F102</f>
        <v>27661400</v>
      </c>
      <c r="G10" s="30"/>
    </row>
    <row r="11" spans="1:7" ht="18.75" customHeight="1" x14ac:dyDescent="0.25">
      <c r="A11" s="5" t="s">
        <v>7</v>
      </c>
      <c r="B11" s="4">
        <f>B12+B13+B14+B15+B16+B17</f>
        <v>992916.99</v>
      </c>
      <c r="C11" s="4">
        <f>C12+C13+C14+C15+C16+C17</f>
        <v>2133100</v>
      </c>
      <c r="D11" s="4">
        <f>D12+D13+D14+D15+D16+D17</f>
        <v>2280000</v>
      </c>
      <c r="E11" s="4">
        <f>E12+E13+E14+E15+E16+E17</f>
        <v>2885882</v>
      </c>
      <c r="F11" s="4">
        <f>F12+F13+F14+F15+F16+F17</f>
        <v>3481000</v>
      </c>
    </row>
    <row r="12" spans="1:7" ht="97.5" customHeight="1" x14ac:dyDescent="0.25">
      <c r="A12" s="6" t="s">
        <v>8</v>
      </c>
      <c r="B12" s="17"/>
      <c r="C12" s="7"/>
      <c r="D12" s="7"/>
      <c r="E12" s="8">
        <v>265860</v>
      </c>
      <c r="F12" s="9"/>
    </row>
    <row r="13" spans="1:7" ht="63" customHeight="1" x14ac:dyDescent="0.25">
      <c r="A13" s="6" t="s">
        <v>9</v>
      </c>
      <c r="B13" s="17"/>
      <c r="C13" s="7"/>
      <c r="D13" s="7"/>
      <c r="E13" s="8">
        <v>231022</v>
      </c>
      <c r="F13" s="9"/>
    </row>
    <row r="14" spans="1:7" ht="29.25" customHeight="1" x14ac:dyDescent="0.25">
      <c r="A14" s="6" t="s">
        <v>10</v>
      </c>
      <c r="B14" s="17"/>
      <c r="C14" s="7"/>
      <c r="D14" s="7"/>
      <c r="E14" s="7"/>
      <c r="F14" s="10">
        <v>400000</v>
      </c>
    </row>
    <row r="15" spans="1:7" ht="30.75" customHeight="1" x14ac:dyDescent="0.25">
      <c r="A15" s="6" t="s">
        <v>11</v>
      </c>
      <c r="B15" s="17"/>
      <c r="C15" s="7"/>
      <c r="D15" s="7"/>
      <c r="E15" s="7"/>
      <c r="F15" s="10">
        <v>400000</v>
      </c>
    </row>
    <row r="16" spans="1:7" ht="31.5" customHeight="1" x14ac:dyDescent="0.25">
      <c r="A16" s="6" t="s">
        <v>12</v>
      </c>
      <c r="B16" s="17"/>
      <c r="C16" s="7"/>
      <c r="D16" s="7"/>
      <c r="E16" s="7"/>
      <c r="F16" s="10">
        <v>200000</v>
      </c>
    </row>
    <row r="17" spans="1:6" ht="15" customHeight="1" x14ac:dyDescent="0.25">
      <c r="A17" s="11" t="s">
        <v>13</v>
      </c>
      <c r="B17" s="4">
        <f>SUM(B18:B21)</f>
        <v>992916.99</v>
      </c>
      <c r="C17" s="4">
        <f>SUM(C18:C21)</f>
        <v>2133100</v>
      </c>
      <c r="D17" s="4">
        <f>SUM(D18:D21)</f>
        <v>2280000</v>
      </c>
      <c r="E17" s="4">
        <f>SUM(E18:E21)</f>
        <v>2389000</v>
      </c>
      <c r="F17" s="4">
        <f>SUM(F18:F21)</f>
        <v>2481000</v>
      </c>
    </row>
    <row r="18" spans="1:6" ht="30" customHeight="1" x14ac:dyDescent="0.25">
      <c r="A18" s="12" t="s">
        <v>14</v>
      </c>
      <c r="B18" s="17">
        <v>852916.99</v>
      </c>
      <c r="C18" s="8">
        <v>1633100</v>
      </c>
      <c r="D18" s="8">
        <v>1720000</v>
      </c>
      <c r="E18" s="8">
        <v>1790000</v>
      </c>
      <c r="F18" s="10">
        <v>1810000</v>
      </c>
    </row>
    <row r="19" spans="1:6" ht="33" customHeight="1" x14ac:dyDescent="0.25">
      <c r="A19" s="6" t="s">
        <v>15</v>
      </c>
      <c r="B19" s="24">
        <v>70000</v>
      </c>
      <c r="C19" s="8">
        <v>270000</v>
      </c>
      <c r="D19" s="8">
        <v>300000</v>
      </c>
      <c r="E19" s="8">
        <v>324000</v>
      </c>
      <c r="F19" s="10">
        <v>351000</v>
      </c>
    </row>
    <row r="20" spans="1:6" ht="18" customHeight="1" x14ac:dyDescent="0.25">
      <c r="A20" s="13" t="s">
        <v>16</v>
      </c>
      <c r="B20" s="10">
        <v>10000</v>
      </c>
      <c r="C20" s="8">
        <v>50000</v>
      </c>
      <c r="D20" s="8">
        <v>60000</v>
      </c>
      <c r="E20" s="8">
        <v>65000</v>
      </c>
      <c r="F20" s="10">
        <v>70000</v>
      </c>
    </row>
    <row r="21" spans="1:6" ht="30" customHeight="1" x14ac:dyDescent="0.25">
      <c r="A21" s="13" t="s">
        <v>17</v>
      </c>
      <c r="B21" s="10">
        <v>60000</v>
      </c>
      <c r="C21" s="8">
        <v>180000</v>
      </c>
      <c r="D21" s="8">
        <v>200000</v>
      </c>
      <c r="E21" s="8">
        <v>210000</v>
      </c>
      <c r="F21" s="10">
        <v>250000</v>
      </c>
    </row>
    <row r="22" spans="1:6" ht="15.75" x14ac:dyDescent="0.25">
      <c r="A22" s="36">
        <v>1</v>
      </c>
      <c r="B22" s="36">
        <v>2</v>
      </c>
      <c r="C22" s="2">
        <v>3</v>
      </c>
      <c r="D22" s="2">
        <v>4</v>
      </c>
      <c r="E22" s="2">
        <v>5</v>
      </c>
      <c r="F22" s="36">
        <v>6</v>
      </c>
    </row>
    <row r="23" spans="1:6" ht="27.75" customHeight="1" x14ac:dyDescent="0.25">
      <c r="A23" s="36" t="s">
        <v>18</v>
      </c>
      <c r="B23" s="4">
        <f>B24+B30</f>
        <v>7450725.2700000005</v>
      </c>
      <c r="C23" s="4">
        <f>C24+C30</f>
        <v>14361700</v>
      </c>
      <c r="D23" s="4">
        <f>D24+D30</f>
        <v>5038000</v>
      </c>
      <c r="E23" s="4">
        <f>E24+E30</f>
        <v>16526118</v>
      </c>
      <c r="F23" s="4">
        <f>F24+F30</f>
        <v>17283000</v>
      </c>
    </row>
    <row r="24" spans="1:6" ht="19.5" customHeight="1" x14ac:dyDescent="0.25">
      <c r="A24" s="36" t="s">
        <v>19</v>
      </c>
      <c r="B24" s="4">
        <f>SUM(B25:B29)</f>
        <v>4362033.9800000004</v>
      </c>
      <c r="C24" s="4">
        <f>SUM(C25:C29)</f>
        <v>10096700</v>
      </c>
      <c r="D24" s="4">
        <f>SUM(D25:D29)</f>
        <v>0</v>
      </c>
      <c r="E24" s="4">
        <f>SUM(E25:E29)</f>
        <v>10869118</v>
      </c>
      <c r="F24" s="4">
        <f>SUM(F25:F29)</f>
        <v>11000000</v>
      </c>
    </row>
    <row r="25" spans="1:6" ht="15.75" customHeight="1" x14ac:dyDescent="0.25">
      <c r="A25" s="13" t="s">
        <v>91</v>
      </c>
      <c r="B25" s="9">
        <v>4362033.9800000004</v>
      </c>
      <c r="C25" s="8">
        <v>6096700</v>
      </c>
      <c r="D25" s="8"/>
      <c r="E25" s="8">
        <v>8000000</v>
      </c>
      <c r="F25" s="10">
        <v>8000000</v>
      </c>
    </row>
    <row r="26" spans="1:6" ht="26.25" customHeight="1" x14ac:dyDescent="0.25">
      <c r="A26" s="13" t="s">
        <v>20</v>
      </c>
      <c r="B26" s="9"/>
      <c r="C26" s="8">
        <v>2000000</v>
      </c>
      <c r="D26" s="8"/>
      <c r="E26" s="8"/>
      <c r="F26" s="10"/>
    </row>
    <row r="27" spans="1:6" ht="22.5" customHeight="1" x14ac:dyDescent="0.25">
      <c r="A27" s="13" t="s">
        <v>21</v>
      </c>
      <c r="B27" s="9"/>
      <c r="C27" s="8">
        <v>700000</v>
      </c>
      <c r="D27" s="8"/>
      <c r="E27" s="8"/>
      <c r="F27" s="10"/>
    </row>
    <row r="28" spans="1:6" ht="30" customHeight="1" x14ac:dyDescent="0.25">
      <c r="A28" s="13" t="s">
        <v>22</v>
      </c>
      <c r="B28" s="9"/>
      <c r="C28" s="8">
        <v>1300000</v>
      </c>
      <c r="D28" s="8"/>
      <c r="E28" s="8"/>
      <c r="F28" s="10"/>
    </row>
    <row r="29" spans="1:6" ht="19.5" customHeight="1" x14ac:dyDescent="0.25">
      <c r="A29" s="13" t="s">
        <v>23</v>
      </c>
      <c r="B29" s="9"/>
      <c r="C29" s="8"/>
      <c r="D29" s="8"/>
      <c r="E29" s="8">
        <v>2869118</v>
      </c>
      <c r="F29" s="10">
        <v>3000000</v>
      </c>
    </row>
    <row r="30" spans="1:6" ht="16.5" customHeight="1" x14ac:dyDescent="0.25">
      <c r="A30" s="36" t="s">
        <v>24</v>
      </c>
      <c r="B30" s="4">
        <f>B31+B32+B33+B34+B35+B36+B37+B38+B39+B40+B41</f>
        <v>3088691.29</v>
      </c>
      <c r="C30" s="4">
        <f>C31+C32+C33+C34+C35+C36+C37+C38+C39+C40+C41</f>
        <v>4265000</v>
      </c>
      <c r="D30" s="4">
        <f>D31+D32+D33+D34+D35+D36+D37+D38+D39+D40+D41</f>
        <v>5038000</v>
      </c>
      <c r="E30" s="4">
        <f>E31+E32+E33+E34+E35+E36+E37+E38+E39+E40+E41</f>
        <v>5657000</v>
      </c>
      <c r="F30" s="4">
        <f>F31+F32+F33+F34+F35+F36+F37+F38+F39+F40+F41</f>
        <v>6283000</v>
      </c>
    </row>
    <row r="31" spans="1:6" ht="34.5" customHeight="1" x14ac:dyDescent="0.25">
      <c r="A31" s="13" t="s">
        <v>25</v>
      </c>
      <c r="B31" s="10">
        <v>15000</v>
      </c>
      <c r="C31" s="8">
        <v>20000</v>
      </c>
      <c r="D31" s="8">
        <v>24000</v>
      </c>
      <c r="E31" s="8">
        <v>26000</v>
      </c>
      <c r="F31" s="10">
        <v>28000</v>
      </c>
    </row>
    <row r="32" spans="1:6" ht="20.100000000000001" customHeight="1" x14ac:dyDescent="0.25">
      <c r="A32" s="13" t="s">
        <v>26</v>
      </c>
      <c r="B32" s="10">
        <v>300000</v>
      </c>
      <c r="C32" s="8">
        <v>560000</v>
      </c>
      <c r="D32" s="8">
        <v>600000</v>
      </c>
      <c r="E32" s="8">
        <v>600000</v>
      </c>
      <c r="F32" s="10">
        <v>600000</v>
      </c>
    </row>
    <row r="33" spans="1:6" ht="20.100000000000001" customHeight="1" x14ac:dyDescent="0.25">
      <c r="A33" s="13" t="s">
        <v>27</v>
      </c>
      <c r="B33" s="10"/>
      <c r="C33" s="8">
        <v>85000</v>
      </c>
      <c r="D33" s="8">
        <v>102000</v>
      </c>
      <c r="E33" s="8">
        <v>110500</v>
      </c>
      <c r="F33" s="10">
        <v>120000</v>
      </c>
    </row>
    <row r="34" spans="1:6" ht="20.100000000000001" customHeight="1" x14ac:dyDescent="0.25">
      <c r="A34" s="13" t="s">
        <v>28</v>
      </c>
      <c r="B34" s="10"/>
      <c r="C34" s="8">
        <v>30000</v>
      </c>
      <c r="D34" s="8">
        <v>30000</v>
      </c>
      <c r="E34" s="8">
        <v>30000</v>
      </c>
      <c r="F34" s="10">
        <v>30000</v>
      </c>
    </row>
    <row r="35" spans="1:6" ht="30" customHeight="1" x14ac:dyDescent="0.25">
      <c r="A35" s="13" t="s">
        <v>29</v>
      </c>
      <c r="B35" s="10"/>
      <c r="C35" s="8">
        <v>10000</v>
      </c>
      <c r="D35" s="8">
        <v>10000</v>
      </c>
      <c r="E35" s="8">
        <v>10000</v>
      </c>
      <c r="F35" s="10">
        <v>10000</v>
      </c>
    </row>
    <row r="36" spans="1:6" ht="16.5" customHeight="1" x14ac:dyDescent="0.25">
      <c r="A36" s="13" t="s">
        <v>30</v>
      </c>
      <c r="B36" s="10"/>
      <c r="C36" s="8">
        <v>40000</v>
      </c>
      <c r="D36" s="8">
        <v>40000</v>
      </c>
      <c r="E36" s="8">
        <v>40000</v>
      </c>
      <c r="F36" s="10">
        <v>40000</v>
      </c>
    </row>
    <row r="37" spans="1:6" ht="28.5" customHeight="1" x14ac:dyDescent="0.25">
      <c r="A37" s="13" t="s">
        <v>31</v>
      </c>
      <c r="B37" s="10">
        <v>40000</v>
      </c>
      <c r="C37" s="8">
        <v>200000</v>
      </c>
      <c r="D37" s="8">
        <v>200000</v>
      </c>
      <c r="E37" s="8">
        <v>200000</v>
      </c>
      <c r="F37" s="10">
        <v>200000</v>
      </c>
    </row>
    <row r="38" spans="1:6" ht="18.75" customHeight="1" x14ac:dyDescent="0.25">
      <c r="A38" s="6" t="s">
        <v>32</v>
      </c>
      <c r="B38" s="24">
        <v>80000</v>
      </c>
      <c r="C38" s="8">
        <v>120000</v>
      </c>
      <c r="D38" s="8">
        <v>132000</v>
      </c>
      <c r="E38" s="8">
        <v>140500</v>
      </c>
      <c r="F38" s="10">
        <v>155000</v>
      </c>
    </row>
    <row r="39" spans="1:6" ht="18.75" customHeight="1" x14ac:dyDescent="0.25">
      <c r="A39" s="6" t="s">
        <v>33</v>
      </c>
      <c r="B39" s="24">
        <v>223691.29</v>
      </c>
      <c r="C39" s="8">
        <v>600000</v>
      </c>
      <c r="D39" s="8">
        <v>800000</v>
      </c>
      <c r="E39" s="8">
        <v>900000</v>
      </c>
      <c r="F39" s="10">
        <v>1000000</v>
      </c>
    </row>
    <row r="40" spans="1:6" ht="29.25" customHeight="1" x14ac:dyDescent="0.25">
      <c r="A40" s="6" t="s">
        <v>34</v>
      </c>
      <c r="B40" s="24">
        <v>2400000</v>
      </c>
      <c r="C40" s="8">
        <v>2500000</v>
      </c>
      <c r="D40" s="8">
        <v>3000000</v>
      </c>
      <c r="E40" s="8">
        <v>3500000</v>
      </c>
      <c r="F40" s="10">
        <v>4000000</v>
      </c>
    </row>
    <row r="41" spans="1:6" ht="18" customHeight="1" x14ac:dyDescent="0.25">
      <c r="A41" s="6" t="s">
        <v>35</v>
      </c>
      <c r="B41" s="24">
        <v>30000</v>
      </c>
      <c r="C41" s="8">
        <v>100000</v>
      </c>
      <c r="D41" s="8">
        <v>100000</v>
      </c>
      <c r="E41" s="8">
        <v>100000</v>
      </c>
      <c r="F41" s="10">
        <v>100000</v>
      </c>
    </row>
    <row r="42" spans="1:6" ht="19.5" customHeight="1" x14ac:dyDescent="0.25">
      <c r="A42" s="14" t="s">
        <v>36</v>
      </c>
      <c r="B42" s="4">
        <f>B43+B44+B45+B46+B47+B48</f>
        <v>350284.75</v>
      </c>
      <c r="C42" s="4">
        <f>C43+C44+C45+C46+C47+C48</f>
        <v>1149676</v>
      </c>
      <c r="D42" s="4">
        <f>D43+D44+D45+D46+D47+D48</f>
        <v>1300911</v>
      </c>
      <c r="E42" s="4">
        <f>E43+E44+E45+E46+E47+E48</f>
        <v>1325178</v>
      </c>
      <c r="F42" s="4">
        <f>F43+F44+F45+F46+F47+F48</f>
        <v>1415000</v>
      </c>
    </row>
    <row r="43" spans="1:6" ht="19.5" customHeight="1" x14ac:dyDescent="0.25">
      <c r="A43" s="15" t="s">
        <v>37</v>
      </c>
      <c r="B43" s="10">
        <v>56000</v>
      </c>
      <c r="C43" s="8">
        <v>300000</v>
      </c>
      <c r="D43" s="8">
        <v>350000</v>
      </c>
      <c r="E43" s="8">
        <v>300000</v>
      </c>
      <c r="F43" s="10">
        <v>300000</v>
      </c>
    </row>
    <row r="44" spans="1:6" ht="31.5" customHeight="1" x14ac:dyDescent="0.25">
      <c r="A44" s="13" t="s">
        <v>38</v>
      </c>
      <c r="B44" s="10">
        <v>85000</v>
      </c>
      <c r="C44" s="8">
        <v>180000</v>
      </c>
      <c r="D44" s="8">
        <v>200000</v>
      </c>
      <c r="E44" s="8">
        <v>208500</v>
      </c>
      <c r="F44" s="10">
        <v>240000</v>
      </c>
    </row>
    <row r="45" spans="1:6" ht="21" customHeight="1" x14ac:dyDescent="0.25">
      <c r="A45" s="13" t="s">
        <v>39</v>
      </c>
      <c r="B45" s="10">
        <v>83000</v>
      </c>
      <c r="C45" s="8">
        <v>250000</v>
      </c>
      <c r="D45" s="8">
        <v>270000</v>
      </c>
      <c r="E45" s="8">
        <v>320000</v>
      </c>
      <c r="F45" s="10">
        <v>350000</v>
      </c>
    </row>
    <row r="46" spans="1:6" ht="15.75" customHeight="1" x14ac:dyDescent="0.25">
      <c r="A46" s="13" t="s">
        <v>40</v>
      </c>
      <c r="B46" s="10"/>
      <c r="C46" s="8">
        <v>85000</v>
      </c>
      <c r="D46" s="8">
        <v>120000</v>
      </c>
      <c r="E46" s="8">
        <v>120000</v>
      </c>
      <c r="F46" s="10">
        <v>140000</v>
      </c>
    </row>
    <row r="47" spans="1:6" ht="19.5" customHeight="1" x14ac:dyDescent="0.25">
      <c r="A47" s="13" t="s">
        <v>41</v>
      </c>
      <c r="B47" s="10">
        <v>35000</v>
      </c>
      <c r="C47" s="8">
        <v>104676</v>
      </c>
      <c r="D47" s="8">
        <v>125611</v>
      </c>
      <c r="E47" s="8">
        <v>136078</v>
      </c>
      <c r="F47" s="10">
        <v>140000</v>
      </c>
    </row>
    <row r="48" spans="1:6" s="23" customFormat="1" ht="12.75" customHeight="1" x14ac:dyDescent="0.25">
      <c r="A48" s="20" t="s">
        <v>97</v>
      </c>
      <c r="B48" s="22">
        <v>91284.75</v>
      </c>
      <c r="C48" s="21">
        <v>230000</v>
      </c>
      <c r="D48" s="21">
        <v>235300</v>
      </c>
      <c r="E48" s="21">
        <v>240600</v>
      </c>
      <c r="F48" s="22">
        <v>245000</v>
      </c>
    </row>
    <row r="49" spans="1:6" ht="15.75" x14ac:dyDescent="0.25">
      <c r="A49" s="36">
        <v>1</v>
      </c>
      <c r="B49" s="36">
        <v>2</v>
      </c>
      <c r="C49" s="2">
        <v>3</v>
      </c>
      <c r="D49" s="2">
        <v>4</v>
      </c>
      <c r="E49" s="2">
        <v>5</v>
      </c>
      <c r="F49" s="36">
        <v>6</v>
      </c>
    </row>
    <row r="50" spans="1:6" ht="18.75" customHeight="1" x14ac:dyDescent="0.25">
      <c r="A50" s="36" t="s">
        <v>42</v>
      </c>
      <c r="B50" s="4">
        <f>B51+B52+B53+B54+B55+B56+B57</f>
        <v>66000</v>
      </c>
      <c r="C50" s="4">
        <f>C51+C52+C53+C54+C55+C56+C57</f>
        <v>200801</v>
      </c>
      <c r="D50" s="4">
        <f>D51+D52+D53+D54+D55+D56+D57</f>
        <v>240961</v>
      </c>
      <c r="E50" s="4">
        <f>E51+E52+E53+E54+E55+E56+E57</f>
        <v>261040</v>
      </c>
      <c r="F50" s="4">
        <f>F51+F52+F53+F54+F55+F56+F57</f>
        <v>270400</v>
      </c>
    </row>
    <row r="51" spans="1:6" ht="32.25" customHeight="1" x14ac:dyDescent="0.25">
      <c r="A51" s="6" t="s">
        <v>43</v>
      </c>
      <c r="B51" s="24">
        <v>12000</v>
      </c>
      <c r="C51" s="8">
        <v>48000</v>
      </c>
      <c r="D51" s="8">
        <v>57600</v>
      </c>
      <c r="E51" s="8">
        <v>62400</v>
      </c>
      <c r="F51" s="10">
        <v>64000</v>
      </c>
    </row>
    <row r="52" spans="1:6" ht="32.25" customHeight="1" x14ac:dyDescent="0.25">
      <c r="A52" s="13" t="s">
        <v>44</v>
      </c>
      <c r="B52" s="10">
        <v>35000</v>
      </c>
      <c r="C52" s="8">
        <v>104676</v>
      </c>
      <c r="D52" s="8">
        <v>125611</v>
      </c>
      <c r="E52" s="8">
        <v>136078</v>
      </c>
      <c r="F52" s="10">
        <v>140000</v>
      </c>
    </row>
    <row r="53" spans="1:6" ht="16.5" customHeight="1" x14ac:dyDescent="0.25">
      <c r="A53" s="12" t="s">
        <v>45</v>
      </c>
      <c r="B53" s="24"/>
      <c r="C53" s="8">
        <v>1500</v>
      </c>
      <c r="D53" s="8">
        <v>1800</v>
      </c>
      <c r="E53" s="8">
        <v>1950</v>
      </c>
      <c r="F53" s="10">
        <v>2000</v>
      </c>
    </row>
    <row r="54" spans="1:6" ht="28.5" customHeight="1" x14ac:dyDescent="0.25">
      <c r="A54" s="15" t="s">
        <v>46</v>
      </c>
      <c r="B54" s="10">
        <v>15000</v>
      </c>
      <c r="C54" s="8">
        <v>20000</v>
      </c>
      <c r="D54" s="8">
        <v>24000</v>
      </c>
      <c r="E54" s="8">
        <v>26000</v>
      </c>
      <c r="F54" s="10">
        <v>28000</v>
      </c>
    </row>
    <row r="55" spans="1:6" ht="30" customHeight="1" x14ac:dyDescent="0.25">
      <c r="A55" s="15" t="s">
        <v>102</v>
      </c>
      <c r="B55" s="10"/>
      <c r="C55" s="8">
        <v>10425</v>
      </c>
      <c r="D55" s="8">
        <v>12510</v>
      </c>
      <c r="E55" s="8">
        <v>13552</v>
      </c>
      <c r="F55" s="10">
        <v>14000</v>
      </c>
    </row>
    <row r="56" spans="1:6" ht="15" customHeight="1" x14ac:dyDescent="0.25">
      <c r="A56" s="15" t="s">
        <v>47</v>
      </c>
      <c r="B56" s="10">
        <v>2000</v>
      </c>
      <c r="C56" s="8">
        <v>8100</v>
      </c>
      <c r="D56" s="8">
        <v>9720</v>
      </c>
      <c r="E56" s="8">
        <v>10530</v>
      </c>
      <c r="F56" s="10">
        <v>11200</v>
      </c>
    </row>
    <row r="57" spans="1:6" ht="14.25" customHeight="1" x14ac:dyDescent="0.25">
      <c r="A57" s="15" t="s">
        <v>48</v>
      </c>
      <c r="B57" s="10">
        <v>2000</v>
      </c>
      <c r="C57" s="8">
        <v>8100</v>
      </c>
      <c r="D57" s="8">
        <v>9720</v>
      </c>
      <c r="E57" s="8">
        <v>10530</v>
      </c>
      <c r="F57" s="10">
        <v>11200</v>
      </c>
    </row>
    <row r="58" spans="1:6" ht="18.75" customHeight="1" x14ac:dyDescent="0.25">
      <c r="A58" s="36" t="s">
        <v>49</v>
      </c>
      <c r="B58" s="4">
        <f>B59+B60+B61</f>
        <v>149000</v>
      </c>
      <c r="C58" s="4">
        <f>C59+C60+C61</f>
        <v>2258970</v>
      </c>
      <c r="D58" s="4">
        <f>D59+D60+D61</f>
        <v>902764</v>
      </c>
      <c r="E58" s="4">
        <f>E59+E60+E61</f>
        <v>900661</v>
      </c>
      <c r="F58" s="4">
        <f>F59+F60+F61</f>
        <v>912000</v>
      </c>
    </row>
    <row r="59" spans="1:6" ht="30" customHeight="1" x14ac:dyDescent="0.25">
      <c r="A59" s="9" t="s">
        <v>50</v>
      </c>
      <c r="B59" s="9"/>
      <c r="C59" s="8">
        <v>1500000</v>
      </c>
      <c r="D59" s="7"/>
      <c r="E59" s="7"/>
      <c r="F59" s="9"/>
    </row>
    <row r="60" spans="1:6" ht="18" customHeight="1" x14ac:dyDescent="0.25">
      <c r="A60" s="9" t="s">
        <v>51</v>
      </c>
      <c r="B60" s="9"/>
      <c r="C60" s="8">
        <v>50000</v>
      </c>
      <c r="D60" s="8">
        <v>50000</v>
      </c>
      <c r="E60" s="7"/>
      <c r="F60" s="9"/>
    </row>
    <row r="61" spans="1:6" ht="16.5" customHeight="1" x14ac:dyDescent="0.25">
      <c r="A61" s="36" t="s">
        <v>52</v>
      </c>
      <c r="B61" s="4">
        <f>B62+B63+B64+B65+B66+B67+B68+B69+B70+B71+B72+B73+B74+B76+B77</f>
        <v>149000</v>
      </c>
      <c r="C61" s="4">
        <f>C62+C63+C64+C65+C66+C67+C68+C69+C70+C71+C72+C73+C74+C76+C77</f>
        <v>708970</v>
      </c>
      <c r="D61" s="4">
        <f>D62+D63+D64+D65+D66+D67+D68+D69+D70+D71+D72+D73+D74+D76+D77</f>
        <v>852764</v>
      </c>
      <c r="E61" s="4">
        <f>E62+E63+E64+E65+E66+E67+E68+E69+E70+E71+E72+E73+E74+E76+E77</f>
        <v>900661</v>
      </c>
      <c r="F61" s="4">
        <f>F62+F63+F64+F65+F66+F67+F68+F69+F70+F71+F72+F73+F74+F76+F77</f>
        <v>912000</v>
      </c>
    </row>
    <row r="62" spans="1:6" ht="20.100000000000001" customHeight="1" x14ac:dyDescent="0.25">
      <c r="A62" s="12" t="s">
        <v>53</v>
      </c>
      <c r="B62" s="17"/>
      <c r="C62" s="8">
        <v>20000</v>
      </c>
      <c r="D62" s="8">
        <v>24000</v>
      </c>
      <c r="E62" s="8">
        <v>26000</v>
      </c>
      <c r="F62" s="10">
        <v>28000</v>
      </c>
    </row>
    <row r="63" spans="1:6" ht="20.100000000000001" customHeight="1" x14ac:dyDescent="0.25">
      <c r="A63" s="12" t="s">
        <v>54</v>
      </c>
      <c r="B63" s="24">
        <v>20000</v>
      </c>
      <c r="C63" s="8">
        <v>20000</v>
      </c>
      <c r="D63" s="8">
        <v>24000</v>
      </c>
      <c r="E63" s="8">
        <v>26000</v>
      </c>
      <c r="F63" s="10">
        <v>28000</v>
      </c>
    </row>
    <row r="64" spans="1:6" ht="20.100000000000001" customHeight="1" x14ac:dyDescent="0.25">
      <c r="A64" s="13" t="s">
        <v>55</v>
      </c>
      <c r="B64" s="9"/>
      <c r="C64" s="8">
        <v>5000</v>
      </c>
      <c r="D64" s="8">
        <v>6000</v>
      </c>
      <c r="E64" s="8">
        <v>6000</v>
      </c>
      <c r="F64" s="10">
        <v>7000</v>
      </c>
    </row>
    <row r="65" spans="1:6" ht="20.100000000000001" customHeight="1" x14ac:dyDescent="0.25">
      <c r="A65" s="13" t="s">
        <v>56</v>
      </c>
      <c r="B65" s="9"/>
      <c r="C65" s="8">
        <v>50000</v>
      </c>
      <c r="D65" s="8">
        <v>80000</v>
      </c>
      <c r="E65" s="8">
        <v>80000</v>
      </c>
      <c r="F65" s="10">
        <v>80000</v>
      </c>
    </row>
    <row r="66" spans="1:6" ht="20.100000000000001" customHeight="1" x14ac:dyDescent="0.25">
      <c r="A66" s="13" t="s">
        <v>57</v>
      </c>
      <c r="B66" s="9"/>
      <c r="C66" s="8">
        <v>30000</v>
      </c>
      <c r="D66" s="8">
        <v>36000</v>
      </c>
      <c r="E66" s="8">
        <v>39000</v>
      </c>
      <c r="F66" s="10">
        <v>40000</v>
      </c>
    </row>
    <row r="67" spans="1:6" ht="20.100000000000001" customHeight="1" x14ac:dyDescent="0.25">
      <c r="A67" s="13" t="s">
        <v>58</v>
      </c>
      <c r="B67" s="9"/>
      <c r="C67" s="8">
        <v>55000</v>
      </c>
      <c r="D67" s="8">
        <v>60000</v>
      </c>
      <c r="E67" s="8">
        <v>60000</v>
      </c>
      <c r="F67" s="10">
        <v>60000</v>
      </c>
    </row>
    <row r="68" spans="1:6" ht="20.100000000000001" customHeight="1" x14ac:dyDescent="0.25">
      <c r="A68" s="13" t="s">
        <v>59</v>
      </c>
      <c r="B68" s="10">
        <v>86200</v>
      </c>
      <c r="C68" s="8">
        <v>190320</v>
      </c>
      <c r="D68" s="8">
        <v>228384</v>
      </c>
      <c r="E68" s="8">
        <v>247416</v>
      </c>
      <c r="F68" s="10">
        <v>250000</v>
      </c>
    </row>
    <row r="69" spans="1:6" ht="20.100000000000001" customHeight="1" x14ac:dyDescent="0.25">
      <c r="A69" s="15" t="s">
        <v>60</v>
      </c>
      <c r="B69" s="9"/>
      <c r="C69" s="8">
        <v>30000</v>
      </c>
      <c r="D69" s="8">
        <v>36000</v>
      </c>
      <c r="E69" s="8">
        <v>39000</v>
      </c>
      <c r="F69" s="10">
        <v>40000</v>
      </c>
    </row>
    <row r="70" spans="1:6" ht="29.25" customHeight="1" x14ac:dyDescent="0.25">
      <c r="A70" s="13" t="s">
        <v>61</v>
      </c>
      <c r="B70" s="9"/>
      <c r="C70" s="8">
        <v>60000</v>
      </c>
      <c r="D70" s="8">
        <v>60000</v>
      </c>
      <c r="E70" s="8">
        <v>70000</v>
      </c>
      <c r="F70" s="10">
        <v>70000</v>
      </c>
    </row>
    <row r="71" spans="1:6" ht="27.75" customHeight="1" x14ac:dyDescent="0.25">
      <c r="A71" s="13" t="s">
        <v>62</v>
      </c>
      <c r="B71" s="9"/>
      <c r="C71" s="8">
        <v>49000</v>
      </c>
      <c r="D71" s="8">
        <v>58800</v>
      </c>
      <c r="E71" s="8">
        <v>63700</v>
      </c>
      <c r="F71" s="10">
        <v>65000</v>
      </c>
    </row>
    <row r="72" spans="1:6" ht="27.75" customHeight="1" x14ac:dyDescent="0.25">
      <c r="A72" s="13" t="s">
        <v>63</v>
      </c>
      <c r="B72" s="9"/>
      <c r="C72" s="8">
        <v>40000</v>
      </c>
      <c r="D72" s="8">
        <v>50000</v>
      </c>
      <c r="E72" s="8">
        <v>50000</v>
      </c>
      <c r="F72" s="10">
        <v>50000</v>
      </c>
    </row>
    <row r="73" spans="1:6" ht="27.75" customHeight="1" x14ac:dyDescent="0.25">
      <c r="A73" s="12" t="s">
        <v>64</v>
      </c>
      <c r="B73" s="17"/>
      <c r="C73" s="8">
        <v>39650</v>
      </c>
      <c r="D73" s="8">
        <v>47580</v>
      </c>
      <c r="E73" s="8">
        <v>51545</v>
      </c>
      <c r="F73" s="10">
        <v>52000</v>
      </c>
    </row>
    <row r="74" spans="1:6" ht="27.75" customHeight="1" x14ac:dyDescent="0.25">
      <c r="A74" s="13" t="s">
        <v>65</v>
      </c>
      <c r="B74" s="9"/>
      <c r="C74" s="8">
        <v>20000</v>
      </c>
      <c r="D74" s="8">
        <v>20000</v>
      </c>
      <c r="E74" s="8">
        <v>20000</v>
      </c>
      <c r="F74" s="10">
        <v>20000</v>
      </c>
    </row>
    <row r="75" spans="1:6" ht="15.75" x14ac:dyDescent="0.25">
      <c r="A75" s="36">
        <v>1</v>
      </c>
      <c r="B75" s="36">
        <v>2</v>
      </c>
      <c r="C75" s="2">
        <v>3</v>
      </c>
      <c r="D75" s="2">
        <v>4</v>
      </c>
      <c r="E75" s="2">
        <v>5</v>
      </c>
      <c r="F75" s="36">
        <v>6</v>
      </c>
    </row>
    <row r="76" spans="1:6" ht="27.75" customHeight="1" x14ac:dyDescent="0.25">
      <c r="A76" s="13" t="s">
        <v>66</v>
      </c>
      <c r="B76" s="9"/>
      <c r="C76" s="8">
        <v>20000</v>
      </c>
      <c r="D76" s="8">
        <v>22000</v>
      </c>
      <c r="E76" s="8">
        <v>22000</v>
      </c>
      <c r="F76" s="10">
        <v>22000</v>
      </c>
    </row>
    <row r="77" spans="1:6" ht="27.75" customHeight="1" x14ac:dyDescent="0.25">
      <c r="A77" s="13" t="s">
        <v>67</v>
      </c>
      <c r="B77" s="10">
        <v>42800</v>
      </c>
      <c r="C77" s="8">
        <v>80000</v>
      </c>
      <c r="D77" s="8">
        <v>100000</v>
      </c>
      <c r="E77" s="8">
        <v>100000</v>
      </c>
      <c r="F77" s="10">
        <v>100000</v>
      </c>
    </row>
    <row r="78" spans="1:6" ht="27.75" customHeight="1" x14ac:dyDescent="0.25">
      <c r="A78" s="16" t="s">
        <v>68</v>
      </c>
      <c r="B78" s="4">
        <f>B79</f>
        <v>0</v>
      </c>
      <c r="C78" s="4">
        <f>C79</f>
        <v>70000</v>
      </c>
      <c r="D78" s="4">
        <f>D79</f>
        <v>90000</v>
      </c>
      <c r="E78" s="4">
        <f>E79</f>
        <v>100000</v>
      </c>
      <c r="F78" s="4">
        <f>F79</f>
        <v>120000</v>
      </c>
    </row>
    <row r="79" spans="1:6" ht="27.75" customHeight="1" x14ac:dyDescent="0.25">
      <c r="A79" s="15" t="s">
        <v>69</v>
      </c>
      <c r="B79" s="9"/>
      <c r="C79" s="8">
        <v>70000</v>
      </c>
      <c r="D79" s="8">
        <v>90000</v>
      </c>
      <c r="E79" s="8">
        <v>100000</v>
      </c>
      <c r="F79" s="10">
        <v>120000</v>
      </c>
    </row>
    <row r="80" spans="1:6" ht="27.75" customHeight="1" x14ac:dyDescent="0.25">
      <c r="A80" s="16" t="s">
        <v>70</v>
      </c>
      <c r="B80" s="4">
        <f>B81+B82+B83+B84</f>
        <v>0</v>
      </c>
      <c r="C80" s="4">
        <f>C81+C82+C83+C84</f>
        <v>0</v>
      </c>
      <c r="D80" s="4">
        <f>D81+D82+D83+D84</f>
        <v>10710000</v>
      </c>
      <c r="E80" s="4">
        <f>E81+E82+E83+E84</f>
        <v>0</v>
      </c>
      <c r="F80" s="4">
        <f>F81+F82+F83+F84</f>
        <v>0</v>
      </c>
    </row>
    <row r="81" spans="1:6" ht="46.5" customHeight="1" x14ac:dyDescent="0.25">
      <c r="A81" s="17" t="s">
        <v>71</v>
      </c>
      <c r="B81" s="17"/>
      <c r="C81" s="8"/>
      <c r="D81" s="8">
        <v>3810000</v>
      </c>
      <c r="E81" s="8"/>
      <c r="F81" s="10"/>
    </row>
    <row r="82" spans="1:6" ht="60" customHeight="1" x14ac:dyDescent="0.25">
      <c r="A82" s="6" t="s">
        <v>72</v>
      </c>
      <c r="B82" s="17"/>
      <c r="C82" s="8"/>
      <c r="D82" s="8">
        <v>2984491</v>
      </c>
      <c r="E82" s="8"/>
      <c r="F82" s="10"/>
    </row>
    <row r="83" spans="1:6" ht="60" customHeight="1" x14ac:dyDescent="0.25">
      <c r="A83" s="6" t="s">
        <v>73</v>
      </c>
      <c r="B83" s="17"/>
      <c r="C83" s="8"/>
      <c r="D83" s="8">
        <v>1546055</v>
      </c>
      <c r="E83" s="8"/>
      <c r="F83" s="10"/>
    </row>
    <row r="84" spans="1:6" ht="60" customHeight="1" x14ac:dyDescent="0.25">
      <c r="A84" s="6" t="s">
        <v>74</v>
      </c>
      <c r="B84" s="17"/>
      <c r="C84" s="8"/>
      <c r="D84" s="8">
        <v>2369454</v>
      </c>
      <c r="E84" s="8"/>
      <c r="F84" s="10"/>
    </row>
    <row r="85" spans="1:6" ht="27.75" customHeight="1" x14ac:dyDescent="0.25">
      <c r="A85" s="11" t="s">
        <v>105</v>
      </c>
      <c r="B85" s="4">
        <f>B86+B87+B92+B93</f>
        <v>406449.05</v>
      </c>
      <c r="C85" s="4">
        <f>C86+C87+C92+C93</f>
        <v>3411158</v>
      </c>
      <c r="D85" s="4">
        <f>D86+D87+D92+D93</f>
        <v>5000000</v>
      </c>
      <c r="E85" s="4">
        <f>E86+E87+E92+E93</f>
        <v>1300000</v>
      </c>
      <c r="F85" s="4">
        <f>F86+F87+F92+F93</f>
        <v>800000</v>
      </c>
    </row>
    <row r="86" spans="1:6" ht="18.75" customHeight="1" x14ac:dyDescent="0.25">
      <c r="A86" s="12" t="s">
        <v>104</v>
      </c>
      <c r="B86" s="8">
        <v>324263.92</v>
      </c>
      <c r="C86" s="8">
        <v>200000</v>
      </c>
      <c r="D86" s="4"/>
      <c r="E86" s="4"/>
      <c r="F86" s="4"/>
    </row>
    <row r="87" spans="1:6" ht="23.25" customHeight="1" x14ac:dyDescent="0.25">
      <c r="A87" s="13" t="s">
        <v>98</v>
      </c>
      <c r="B87" s="8">
        <f>B88+B89+B90</f>
        <v>25399.07</v>
      </c>
      <c r="C87" s="8">
        <f>C88+C89+C90</f>
        <v>1711158</v>
      </c>
      <c r="D87" s="8">
        <f>D88+D89+D90</f>
        <v>2000000</v>
      </c>
      <c r="E87" s="8">
        <f>E88+E89+E90</f>
        <v>1300000</v>
      </c>
      <c r="F87" s="8">
        <f>F88+F89+F90</f>
        <v>800000</v>
      </c>
    </row>
    <row r="88" spans="1:6" ht="30.75" customHeight="1" x14ac:dyDescent="0.25">
      <c r="A88" s="13" t="s">
        <v>75</v>
      </c>
      <c r="B88" s="9"/>
      <c r="C88" s="8">
        <v>850000</v>
      </c>
      <c r="D88" s="8">
        <v>928000</v>
      </c>
      <c r="E88" s="8">
        <v>700000</v>
      </c>
      <c r="F88" s="10">
        <v>700000</v>
      </c>
    </row>
    <row r="89" spans="1:6" ht="46.5" customHeight="1" x14ac:dyDescent="0.25">
      <c r="A89" s="6" t="s">
        <v>76</v>
      </c>
      <c r="B89" s="17"/>
      <c r="C89" s="8">
        <v>747158</v>
      </c>
      <c r="D89" s="8">
        <v>928000</v>
      </c>
      <c r="E89" s="8">
        <v>456000</v>
      </c>
      <c r="F89" s="10"/>
    </row>
    <row r="90" spans="1:6" ht="48" customHeight="1" x14ac:dyDescent="0.25">
      <c r="A90" s="13" t="s">
        <v>77</v>
      </c>
      <c r="B90" s="9">
        <v>25399.07</v>
      </c>
      <c r="C90" s="8">
        <v>114000</v>
      </c>
      <c r="D90" s="8">
        <v>144000</v>
      </c>
      <c r="E90" s="8">
        <v>144000</v>
      </c>
      <c r="F90" s="10">
        <v>100000</v>
      </c>
    </row>
    <row r="91" spans="1:6" ht="15.75" x14ac:dyDescent="0.25">
      <c r="A91" s="36">
        <v>1</v>
      </c>
      <c r="B91" s="36">
        <v>2</v>
      </c>
      <c r="C91" s="2">
        <v>3</v>
      </c>
      <c r="D91" s="2">
        <v>4</v>
      </c>
      <c r="E91" s="2">
        <v>5</v>
      </c>
      <c r="F91" s="36">
        <v>6</v>
      </c>
    </row>
    <row r="92" spans="1:6" ht="39" customHeight="1" x14ac:dyDescent="0.25">
      <c r="A92" s="13" t="s">
        <v>103</v>
      </c>
      <c r="B92" s="9">
        <v>56786.06</v>
      </c>
      <c r="C92" s="8"/>
      <c r="D92" s="8"/>
      <c r="E92" s="8"/>
      <c r="F92" s="10"/>
    </row>
    <row r="93" spans="1:6" ht="19.5" customHeight="1" x14ac:dyDescent="0.25">
      <c r="A93" s="15" t="s">
        <v>78</v>
      </c>
      <c r="B93" s="9"/>
      <c r="C93" s="8">
        <f>C94+C95</f>
        <v>1500000</v>
      </c>
      <c r="D93" s="8">
        <f>D94+D95</f>
        <v>3000000</v>
      </c>
      <c r="E93" s="8">
        <f>E94+E95</f>
        <v>0</v>
      </c>
      <c r="F93" s="8">
        <f>F94+F95</f>
        <v>0</v>
      </c>
    </row>
    <row r="94" spans="1:6" ht="30" customHeight="1" x14ac:dyDescent="0.25">
      <c r="A94" s="12" t="s">
        <v>79</v>
      </c>
      <c r="B94" s="17"/>
      <c r="C94" s="8">
        <v>1500000</v>
      </c>
      <c r="D94" s="8"/>
      <c r="E94" s="8"/>
      <c r="F94" s="10"/>
    </row>
    <row r="95" spans="1:6" ht="34.5" customHeight="1" x14ac:dyDescent="0.25">
      <c r="A95" s="12" t="s">
        <v>80</v>
      </c>
      <c r="B95" s="17"/>
      <c r="C95" s="8"/>
      <c r="D95" s="8">
        <v>3000000</v>
      </c>
      <c r="E95" s="8"/>
      <c r="F95" s="10"/>
    </row>
    <row r="96" spans="1:6" ht="27.75" customHeight="1" x14ac:dyDescent="0.25">
      <c r="A96" s="12" t="s">
        <v>95</v>
      </c>
      <c r="B96" s="17"/>
      <c r="C96" s="4">
        <f>C97</f>
        <v>1000000</v>
      </c>
      <c r="D96" s="4">
        <f>D97</f>
        <v>0</v>
      </c>
      <c r="E96" s="4">
        <f>E97</f>
        <v>0</v>
      </c>
      <c r="F96" s="4">
        <f>F97</f>
        <v>0</v>
      </c>
    </row>
    <row r="97" spans="1:6" ht="33" customHeight="1" x14ac:dyDescent="0.25">
      <c r="A97" s="12" t="s">
        <v>81</v>
      </c>
      <c r="B97" s="17"/>
      <c r="C97" s="8">
        <v>1000000</v>
      </c>
      <c r="D97" s="8"/>
      <c r="E97" s="8"/>
      <c r="F97" s="10"/>
    </row>
    <row r="98" spans="1:6" ht="32.25" customHeight="1" x14ac:dyDescent="0.25">
      <c r="A98" s="5" t="s">
        <v>82</v>
      </c>
      <c r="B98" s="3"/>
      <c r="C98" s="4">
        <f>C99+C100+C101</f>
        <v>550000</v>
      </c>
      <c r="D98" s="4">
        <f>D99+D100+D101</f>
        <v>300000</v>
      </c>
      <c r="E98" s="4">
        <f>E99+E100+E101</f>
        <v>300000</v>
      </c>
      <c r="F98" s="4">
        <f>F99+F100+F101</f>
        <v>300000</v>
      </c>
    </row>
    <row r="99" spans="1:6" ht="74.25" customHeight="1" x14ac:dyDescent="0.25">
      <c r="A99" s="33" t="s">
        <v>96</v>
      </c>
      <c r="B99" s="18"/>
      <c r="C99" s="8">
        <v>300000</v>
      </c>
      <c r="D99" s="8"/>
      <c r="E99" s="8"/>
      <c r="F99" s="10"/>
    </row>
    <row r="100" spans="1:6" ht="45" customHeight="1" x14ac:dyDescent="0.25">
      <c r="A100" s="33" t="s">
        <v>83</v>
      </c>
      <c r="B100" s="18"/>
      <c r="C100" s="8">
        <v>250000</v>
      </c>
      <c r="D100" s="8"/>
      <c r="E100" s="8"/>
      <c r="F100" s="10"/>
    </row>
    <row r="101" spans="1:6" ht="45" customHeight="1" x14ac:dyDescent="0.25">
      <c r="A101" s="17" t="s">
        <v>108</v>
      </c>
      <c r="B101" s="18"/>
      <c r="C101" s="8"/>
      <c r="D101" s="8">
        <v>300000</v>
      </c>
      <c r="E101" s="8">
        <v>300000</v>
      </c>
      <c r="F101" s="8">
        <v>300000</v>
      </c>
    </row>
    <row r="102" spans="1:6" ht="16.5" customHeight="1" x14ac:dyDescent="0.25">
      <c r="A102" s="3" t="s">
        <v>84</v>
      </c>
      <c r="B102" s="4">
        <f>B103+B104+B105+B106+B108+B109+B110+B111+B112+B113</f>
        <v>4418000</v>
      </c>
      <c r="C102" s="4">
        <f>C103+C104+C105+C106+C108+C109+C110+C111+C112+C113</f>
        <v>2010000</v>
      </c>
      <c r="D102" s="4">
        <f>D103+D104+D105+D106+D108+D109+D110+D111+D112+D113</f>
        <v>3785000</v>
      </c>
      <c r="E102" s="4">
        <f>E103+E104+E105+E106+E108+E109+E110+E111+E112+E113</f>
        <v>4395000</v>
      </c>
      <c r="F102" s="4">
        <f>F103+F104+F105+F106+F108+F109+F110+F111+F112+F113</f>
        <v>3080000</v>
      </c>
    </row>
    <row r="103" spans="1:6" ht="33" customHeight="1" x14ac:dyDescent="0.25">
      <c r="A103" s="13" t="s">
        <v>86</v>
      </c>
      <c r="B103" s="9"/>
      <c r="C103" s="8">
        <v>1660000</v>
      </c>
      <c r="D103" s="8"/>
      <c r="E103" s="7"/>
      <c r="F103" s="9"/>
    </row>
    <row r="104" spans="1:6" ht="45.75" customHeight="1" x14ac:dyDescent="0.25">
      <c r="A104" s="13" t="s">
        <v>85</v>
      </c>
      <c r="B104" s="9"/>
      <c r="C104" s="8"/>
      <c r="D104" s="8">
        <v>2525000</v>
      </c>
      <c r="E104" s="7"/>
      <c r="F104" s="9"/>
    </row>
    <row r="105" spans="1:6" ht="79.5" customHeight="1" x14ac:dyDescent="0.25">
      <c r="A105" s="13" t="s">
        <v>109</v>
      </c>
      <c r="B105" s="10">
        <v>978000</v>
      </c>
      <c r="C105" s="19"/>
      <c r="D105" s="19"/>
      <c r="E105" s="7"/>
      <c r="F105" s="9"/>
    </row>
    <row r="106" spans="1:6" ht="20.25" customHeight="1" x14ac:dyDescent="0.25">
      <c r="A106" s="13" t="s">
        <v>89</v>
      </c>
      <c r="B106" s="10"/>
      <c r="C106" s="8">
        <v>350000</v>
      </c>
      <c r="D106" s="8"/>
      <c r="E106" s="7"/>
      <c r="F106" s="9"/>
    </row>
    <row r="107" spans="1:6" ht="15.75" x14ac:dyDescent="0.25">
      <c r="A107" s="36">
        <v>1</v>
      </c>
      <c r="B107" s="36">
        <v>2</v>
      </c>
      <c r="C107" s="2">
        <v>3</v>
      </c>
      <c r="D107" s="2">
        <v>4</v>
      </c>
      <c r="E107" s="2">
        <v>5</v>
      </c>
      <c r="F107" s="36">
        <v>6</v>
      </c>
    </row>
    <row r="108" spans="1:6" ht="44.25" customHeight="1" x14ac:dyDescent="0.25">
      <c r="A108" s="6" t="s">
        <v>107</v>
      </c>
      <c r="B108" s="24">
        <v>1670000</v>
      </c>
      <c r="C108" s="8"/>
      <c r="D108" s="7"/>
      <c r="E108" s="37"/>
      <c r="F108" s="9"/>
    </row>
    <row r="109" spans="1:6" ht="30" customHeight="1" x14ac:dyDescent="0.25">
      <c r="A109" s="6" t="s">
        <v>87</v>
      </c>
      <c r="B109" s="24">
        <v>1770000</v>
      </c>
      <c r="C109" s="8"/>
      <c r="D109" s="7"/>
      <c r="E109" s="8"/>
      <c r="F109" s="9"/>
    </row>
    <row r="110" spans="1:6" ht="30" customHeight="1" x14ac:dyDescent="0.25">
      <c r="A110" s="6" t="s">
        <v>88</v>
      </c>
      <c r="B110" s="24"/>
      <c r="C110" s="28"/>
      <c r="D110" s="7"/>
      <c r="E110" s="7"/>
      <c r="F110" s="8">
        <v>3080000</v>
      </c>
    </row>
    <row r="111" spans="1:6" ht="14.25" customHeight="1" x14ac:dyDescent="0.25">
      <c r="A111" s="6" t="s">
        <v>90</v>
      </c>
      <c r="B111" s="24"/>
      <c r="C111" s="28"/>
      <c r="D111" s="10">
        <v>1260000</v>
      </c>
      <c r="E111" s="37"/>
      <c r="F111" s="10"/>
    </row>
    <row r="112" spans="1:6" ht="18" customHeight="1" x14ac:dyDescent="0.25">
      <c r="A112" s="25" t="s">
        <v>99</v>
      </c>
      <c r="B112" s="27"/>
      <c r="C112" s="28"/>
      <c r="D112" s="28"/>
      <c r="E112" s="27">
        <v>1800000</v>
      </c>
      <c r="F112" s="28"/>
    </row>
    <row r="113" spans="1:6" ht="30" customHeight="1" x14ac:dyDescent="0.25">
      <c r="A113" s="26" t="s">
        <v>100</v>
      </c>
      <c r="B113" s="29"/>
      <c r="C113" s="28"/>
      <c r="D113" s="28"/>
      <c r="E113" s="27">
        <v>2595000</v>
      </c>
      <c r="F113" s="28"/>
    </row>
    <row r="114" spans="1:6" ht="30" customHeight="1" x14ac:dyDescent="0.25">
      <c r="A114" s="32" t="s">
        <v>106</v>
      </c>
      <c r="B114" s="34">
        <v>2458</v>
      </c>
      <c r="C114" s="35">
        <v>10000</v>
      </c>
      <c r="D114" s="35">
        <v>15000</v>
      </c>
      <c r="E114" s="35">
        <v>15000</v>
      </c>
      <c r="F114" s="35">
        <v>15000</v>
      </c>
    </row>
    <row r="115" spans="1:6" ht="30" customHeight="1" x14ac:dyDescent="0.25"/>
    <row r="116" spans="1:6" ht="30" customHeight="1" x14ac:dyDescent="0.25"/>
    <row r="117" spans="1:6" ht="18.75" x14ac:dyDescent="0.25">
      <c r="A117" s="1"/>
      <c r="B117" s="1"/>
    </row>
    <row r="118" spans="1:6" ht="18.75" x14ac:dyDescent="0.25">
      <c r="A118" s="1"/>
      <c r="B118" s="1"/>
    </row>
  </sheetData>
  <mergeCells count="7">
    <mergeCell ref="A7:A8"/>
    <mergeCell ref="E1:F1"/>
    <mergeCell ref="E2:F2"/>
    <mergeCell ref="E3:F3"/>
    <mergeCell ref="A4:F4"/>
    <mergeCell ref="A5:F5"/>
    <mergeCell ref="A6:F6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 (3)</vt:lpstr>
      <vt:lpstr>Лист1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2025-10-01T12:16:03Z</dcterms:modified>
</cp:coreProperties>
</file>